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Verejné obstarávania\VO Rekonštrukcia ZŠ Giraltovce pavilón A\Priebeh VO a doklady\Súťažné podklady\PD a výkaz výmer\Výkaz výmer\"/>
    </mc:Choice>
  </mc:AlternateContent>
  <bookViews>
    <workbookView xWindow="0" yWindow="0" windowWidth="28800" windowHeight="11835" tabRatio="500" activeTab="2"/>
  </bookViews>
  <sheets>
    <sheet name="Kryci list" sheetId="1" r:id="rId1"/>
    <sheet name="Rekapitulacia" sheetId="2" r:id="rId2"/>
    <sheet name="Prehlad" sheetId="3" r:id="rId3"/>
    <sheet name="Figury" sheetId="4" r:id="rId4"/>
  </sheets>
  <definedNames>
    <definedName name="Excel_BuiltIn__FilterDatabase">#N/A</definedName>
    <definedName name="Excel_BuiltIn_Print_Area_2">#REF!</definedName>
    <definedName name="Excel_BuiltIn_Print_Area_3">'Kryci list'!$A:$J</definedName>
    <definedName name="Excel_BuiltIn_Print_Area_4">Rekapitulacia!$A:$F</definedName>
    <definedName name="fakt1R">#REF!</definedName>
    <definedName name="fakt1R_1">"$protokol.$#ref!$#ref!"</definedName>
    <definedName name="fakt1R_2">#REF!</definedName>
    <definedName name="_xlnm.Print_Titles" localSheetId="3">Figury!$8:$10</definedName>
    <definedName name="_xlnm.Print_Titles" localSheetId="2">Prehlad!$8:$10</definedName>
    <definedName name="_xlnm.Print_Titles" localSheetId="1">Rekapitulacia!$8:$10</definedName>
    <definedName name="_xlnm.Print_Area" localSheetId="3">Figury!$A:$D</definedName>
    <definedName name="_xlnm.Print_Area" localSheetId="0">'Kryci list'!$B$1:$J$41</definedName>
    <definedName name="_xlnm.Print_Area" localSheetId="2">Prehlad!$A:$O</definedName>
    <definedName name="_xlnm.Print_Area" localSheetId="1">Rekapitulacia!$A:$G</definedName>
  </definedNames>
  <calcPr calcId="152511"/>
</workbook>
</file>

<file path=xl/calcChain.xml><?xml version="1.0" encoding="utf-8"?>
<calcChain xmlns="http://schemas.openxmlformats.org/spreadsheetml/2006/main">
  <c r="F1" i="1" l="1"/>
  <c r="H15" i="3"/>
  <c r="H17" i="3" s="1"/>
  <c r="H20" i="3"/>
  <c r="H22" i="3"/>
  <c r="H24" i="3"/>
  <c r="H26" i="3"/>
  <c r="H28" i="3"/>
  <c r="H62" i="3" s="1"/>
  <c r="B14" i="2" s="1"/>
  <c r="H29" i="3"/>
  <c r="H31" i="3"/>
  <c r="H32" i="3"/>
  <c r="H33" i="3"/>
  <c r="H34" i="3"/>
  <c r="H36" i="3"/>
  <c r="H38" i="3"/>
  <c r="H40" i="3"/>
  <c r="H42" i="3"/>
  <c r="H45" i="3"/>
  <c r="H47" i="3"/>
  <c r="H50" i="3"/>
  <c r="H53" i="3"/>
  <c r="H57" i="3"/>
  <c r="H59" i="3"/>
  <c r="H65" i="3"/>
  <c r="H96" i="3" s="1"/>
  <c r="B15" i="2" s="1"/>
  <c r="H67" i="3"/>
  <c r="H68" i="3"/>
  <c r="H70" i="3"/>
  <c r="H71" i="3"/>
  <c r="H73" i="3"/>
  <c r="H74" i="3"/>
  <c r="H75" i="3"/>
  <c r="H76" i="3"/>
  <c r="H77" i="3"/>
  <c r="H79" i="3"/>
  <c r="H82" i="3"/>
  <c r="H86" i="3"/>
  <c r="H87" i="3"/>
  <c r="H88" i="3"/>
  <c r="H89" i="3"/>
  <c r="H91" i="3"/>
  <c r="H92" i="3"/>
  <c r="H94" i="3"/>
  <c r="H95" i="3"/>
  <c r="I17" i="3"/>
  <c r="I62" i="3"/>
  <c r="I96" i="3"/>
  <c r="I98" i="3"/>
  <c r="H102" i="3"/>
  <c r="H106" i="3"/>
  <c r="H109" i="3" s="1"/>
  <c r="H108" i="3"/>
  <c r="H112" i="3"/>
  <c r="H120" i="3"/>
  <c r="B19" i="2"/>
  <c r="H119" i="3"/>
  <c r="H123" i="3"/>
  <c r="H127" i="3"/>
  <c r="B20" i="2"/>
  <c r="H124" i="3"/>
  <c r="H126" i="3"/>
  <c r="H130" i="3"/>
  <c r="H135" i="3"/>
  <c r="B21" i="2" s="1"/>
  <c r="H132" i="3"/>
  <c r="H134" i="3"/>
  <c r="H138" i="3"/>
  <c r="H141" i="3" s="1"/>
  <c r="B22" i="2" s="1"/>
  <c r="H139" i="3"/>
  <c r="H140" i="3"/>
  <c r="H144" i="3"/>
  <c r="H145" i="3"/>
  <c r="H149" i="3"/>
  <c r="B23" i="2"/>
  <c r="H147" i="3"/>
  <c r="H148" i="3"/>
  <c r="H152" i="3"/>
  <c r="H157" i="3" s="1"/>
  <c r="B24" i="2" s="1"/>
  <c r="H153" i="3"/>
  <c r="H154" i="3"/>
  <c r="H156" i="3"/>
  <c r="H160" i="3"/>
  <c r="H161" i="3"/>
  <c r="B25" i="2"/>
  <c r="I104" i="3"/>
  <c r="I109" i="3" s="1"/>
  <c r="I115" i="3"/>
  <c r="I117" i="3"/>
  <c r="I120" i="3"/>
  <c r="C19" i="2" s="1"/>
  <c r="I127" i="3"/>
  <c r="I135" i="3"/>
  <c r="I141" i="3"/>
  <c r="C22" i="2" s="1"/>
  <c r="I146" i="3"/>
  <c r="I149" i="3"/>
  <c r="C23" i="2"/>
  <c r="I157" i="3"/>
  <c r="C24" i="2" s="1"/>
  <c r="I161" i="3"/>
  <c r="F18" i="1"/>
  <c r="F19" i="1"/>
  <c r="J20" i="1"/>
  <c r="I30" i="1"/>
  <c r="J30" i="1" s="1"/>
  <c r="J13" i="1"/>
  <c r="J14" i="1"/>
  <c r="D8" i="3"/>
  <c r="J15" i="3"/>
  <c r="J17" i="3"/>
  <c r="D13" i="2" s="1"/>
  <c r="L15" i="3"/>
  <c r="L17" i="3" s="1"/>
  <c r="N17" i="3"/>
  <c r="W17" i="3"/>
  <c r="G13" i="2" s="1"/>
  <c r="J20" i="3"/>
  <c r="J62" i="3" s="1"/>
  <c r="L20" i="3"/>
  <c r="J22" i="3"/>
  <c r="L22" i="3"/>
  <c r="J24" i="3"/>
  <c r="L24" i="3"/>
  <c r="J26" i="3"/>
  <c r="L26" i="3"/>
  <c r="J28" i="3"/>
  <c r="L28" i="3"/>
  <c r="J29" i="3"/>
  <c r="L29" i="3"/>
  <c r="J31" i="3"/>
  <c r="L31" i="3"/>
  <c r="J32" i="3"/>
  <c r="L32" i="3"/>
  <c r="J33" i="3"/>
  <c r="L33" i="3"/>
  <c r="J34" i="3"/>
  <c r="J36" i="3"/>
  <c r="J38" i="3"/>
  <c r="J40" i="3"/>
  <c r="J42" i="3"/>
  <c r="J45" i="3"/>
  <c r="L45" i="3"/>
  <c r="J47" i="3"/>
  <c r="L47" i="3"/>
  <c r="J50" i="3"/>
  <c r="L50" i="3"/>
  <c r="J53" i="3"/>
  <c r="L53" i="3"/>
  <c r="J57" i="3"/>
  <c r="L57" i="3"/>
  <c r="J59" i="3"/>
  <c r="L59" i="3"/>
  <c r="L62" i="3"/>
  <c r="N62" i="3"/>
  <c r="W62" i="3"/>
  <c r="J65" i="3"/>
  <c r="J96" i="3" s="1"/>
  <c r="J67" i="3"/>
  <c r="J68" i="3"/>
  <c r="L68" i="3"/>
  <c r="N68" i="3"/>
  <c r="J70" i="3"/>
  <c r="J71" i="3"/>
  <c r="L71" i="3"/>
  <c r="N71" i="3"/>
  <c r="J73" i="3"/>
  <c r="L73" i="3"/>
  <c r="L96" i="3" s="1"/>
  <c r="E15" i="2" s="1"/>
  <c r="N73" i="3"/>
  <c r="J74" i="3"/>
  <c r="N74" i="3"/>
  <c r="J75" i="3"/>
  <c r="N75" i="3"/>
  <c r="J76" i="3"/>
  <c r="N76" i="3"/>
  <c r="N96" i="3" s="1"/>
  <c r="J77" i="3"/>
  <c r="N77" i="3"/>
  <c r="J79" i="3"/>
  <c r="N79" i="3"/>
  <c r="J82" i="3"/>
  <c r="N82" i="3"/>
  <c r="J86" i="3"/>
  <c r="J87" i="3"/>
  <c r="J88" i="3"/>
  <c r="J89" i="3"/>
  <c r="J91" i="3"/>
  <c r="J92" i="3"/>
  <c r="J94" i="3"/>
  <c r="J95" i="3"/>
  <c r="W96" i="3"/>
  <c r="W98" i="3"/>
  <c r="J102" i="3"/>
  <c r="L102" i="3"/>
  <c r="L109" i="3" s="1"/>
  <c r="J104" i="3"/>
  <c r="L104" i="3"/>
  <c r="J106" i="3"/>
  <c r="J109" i="3" s="1"/>
  <c r="L106" i="3"/>
  <c r="J108" i="3"/>
  <c r="N109" i="3"/>
  <c r="N163" i="3" s="1"/>
  <c r="F26" i="2" s="1"/>
  <c r="W109" i="3"/>
  <c r="G18" i="2" s="1"/>
  <c r="J112" i="3"/>
  <c r="L112" i="3"/>
  <c r="L120" i="3" s="1"/>
  <c r="E19" i="2" s="1"/>
  <c r="J115" i="3"/>
  <c r="J117" i="3"/>
  <c r="J119" i="3"/>
  <c r="J120" i="3" s="1"/>
  <c r="N120" i="3"/>
  <c r="W120" i="3"/>
  <c r="G19" i="2" s="1"/>
  <c r="J123" i="3"/>
  <c r="J127" i="3" s="1"/>
  <c r="L123" i="3"/>
  <c r="L127" i="3"/>
  <c r="E20" i="2"/>
  <c r="J124" i="3"/>
  <c r="L124" i="3"/>
  <c r="N124" i="3"/>
  <c r="N127" i="3" s="1"/>
  <c r="F20" i="2" s="1"/>
  <c r="J126" i="3"/>
  <c r="W127" i="3"/>
  <c r="J130" i="3"/>
  <c r="J135" i="3" s="1"/>
  <c r="L130" i="3"/>
  <c r="L135" i="3"/>
  <c r="E21" i="2"/>
  <c r="J132" i="3"/>
  <c r="N132" i="3"/>
  <c r="J134" i="3"/>
  <c r="N135" i="3"/>
  <c r="F21" i="2" s="1"/>
  <c r="W135" i="3"/>
  <c r="J138" i="3"/>
  <c r="L138" i="3"/>
  <c r="J139" i="3"/>
  <c r="L139" i="3"/>
  <c r="L141" i="3" s="1"/>
  <c r="E22" i="2" s="1"/>
  <c r="J140" i="3"/>
  <c r="J141" i="3" s="1"/>
  <c r="N141" i="3"/>
  <c r="F22" i="2"/>
  <c r="W141" i="3"/>
  <c r="J144" i="3"/>
  <c r="J149" i="3" s="1"/>
  <c r="L144" i="3"/>
  <c r="L149" i="3"/>
  <c r="E23" i="2" s="1"/>
  <c r="J145" i="3"/>
  <c r="L145" i="3"/>
  <c r="J146" i="3"/>
  <c r="L146" i="3"/>
  <c r="J147" i="3"/>
  <c r="L147" i="3"/>
  <c r="J148" i="3"/>
  <c r="N149" i="3"/>
  <c r="F23" i="2" s="1"/>
  <c r="W149" i="3"/>
  <c r="G23" i="2" s="1"/>
  <c r="J152" i="3"/>
  <c r="J157" i="3" s="1"/>
  <c r="J153" i="3"/>
  <c r="L153" i="3"/>
  <c r="J154" i="3"/>
  <c r="L154" i="3"/>
  <c r="J156" i="3"/>
  <c r="L157" i="3"/>
  <c r="E24" i="2"/>
  <c r="N157" i="3"/>
  <c r="W157" i="3"/>
  <c r="J160" i="3"/>
  <c r="J161" i="3"/>
  <c r="D25" i="2" s="1"/>
  <c r="L160" i="3"/>
  <c r="L161" i="3" s="1"/>
  <c r="E25" i="2" s="1"/>
  <c r="N161" i="3"/>
  <c r="F25" i="2" s="1"/>
  <c r="W161" i="3"/>
  <c r="H167" i="3"/>
  <c r="H168" i="3" s="1"/>
  <c r="H170" i="3" s="1"/>
  <c r="B28" i="2" s="1"/>
  <c r="J167" i="3"/>
  <c r="J168" i="3" s="1"/>
  <c r="I168" i="3"/>
  <c r="I170" i="3"/>
  <c r="C28" i="2" s="1"/>
  <c r="L168" i="3"/>
  <c r="N168" i="3"/>
  <c r="N170" i="3"/>
  <c r="F28" i="2" s="1"/>
  <c r="W168" i="3"/>
  <c r="L170" i="3"/>
  <c r="W170" i="3"/>
  <c r="B8" i="2"/>
  <c r="C13" i="2"/>
  <c r="F13" i="2"/>
  <c r="C14" i="2"/>
  <c r="E14" i="2"/>
  <c r="F14" i="2"/>
  <c r="G14" i="2"/>
  <c r="C15" i="2"/>
  <c r="G15" i="2"/>
  <c r="F18" i="2"/>
  <c r="F19" i="2"/>
  <c r="C20" i="2"/>
  <c r="G20" i="2"/>
  <c r="C21" i="2"/>
  <c r="G21" i="2"/>
  <c r="G22" i="2"/>
  <c r="F24" i="2"/>
  <c r="G24" i="2"/>
  <c r="C25" i="2"/>
  <c r="G25" i="2"/>
  <c r="E28" i="2"/>
  <c r="G28" i="2"/>
  <c r="E17" i="3"/>
  <c r="E161" i="3"/>
  <c r="G16" i="2"/>
  <c r="E18" i="2" l="1"/>
  <c r="L163" i="3"/>
  <c r="E26" i="2" s="1"/>
  <c r="E127" i="3"/>
  <c r="D20" i="2"/>
  <c r="I163" i="3"/>
  <c r="C18" i="2"/>
  <c r="F15" i="2"/>
  <c r="N98" i="3"/>
  <c r="I172" i="3"/>
  <c r="C31" i="2" s="1"/>
  <c r="H98" i="3"/>
  <c r="B13" i="2"/>
  <c r="E135" i="3"/>
  <c r="D21" i="2"/>
  <c r="E120" i="3"/>
  <c r="D19" i="2"/>
  <c r="E13" i="2"/>
  <c r="L98" i="3"/>
  <c r="H163" i="3"/>
  <c r="B18" i="2"/>
  <c r="D18" i="2"/>
  <c r="E109" i="3"/>
  <c r="J163" i="3"/>
  <c r="E62" i="3"/>
  <c r="D14" i="2"/>
  <c r="J98" i="3"/>
  <c r="J170" i="3"/>
  <c r="E168" i="3"/>
  <c r="E157" i="3"/>
  <c r="D24" i="2"/>
  <c r="E149" i="3"/>
  <c r="D23" i="2"/>
  <c r="D22" i="2"/>
  <c r="E141" i="3"/>
  <c r="E96" i="3"/>
  <c r="D15" i="2"/>
  <c r="C16" i="2"/>
  <c r="W163" i="3"/>
  <c r="G26" i="2" s="1"/>
  <c r="E16" i="1"/>
  <c r="E170" i="3" l="1"/>
  <c r="D28" i="2"/>
  <c r="D16" i="1"/>
  <c r="H172" i="3"/>
  <c r="B31" i="2" s="1"/>
  <c r="B16" i="2"/>
  <c r="W172" i="3"/>
  <c r="G31" i="2" s="1"/>
  <c r="D26" i="2"/>
  <c r="E163" i="3"/>
  <c r="B26" i="2"/>
  <c r="D17" i="1"/>
  <c r="J172" i="3"/>
  <c r="D16" i="2"/>
  <c r="E98" i="3"/>
  <c r="L172" i="3"/>
  <c r="E31" i="2" s="1"/>
  <c r="E16" i="2"/>
  <c r="F16" i="2"/>
  <c r="N172" i="3"/>
  <c r="F31" i="2" s="1"/>
  <c r="C26" i="2"/>
  <c r="E17" i="1"/>
  <c r="E20" i="1" s="1"/>
  <c r="F17" i="1" l="1"/>
  <c r="E172" i="3"/>
  <c r="D31" i="2"/>
  <c r="F16" i="1"/>
  <c r="F20" i="1" s="1"/>
  <c r="F22" i="1"/>
  <c r="F25" i="1"/>
  <c r="F23" i="1"/>
  <c r="D20" i="1"/>
  <c r="F24" i="1"/>
  <c r="F26" i="1" l="1"/>
  <c r="J28" i="1" s="1"/>
  <c r="I29" i="1" l="1"/>
  <c r="J29" i="1" s="1"/>
  <c r="J31" i="1" s="1"/>
  <c r="F13" i="1" l="1"/>
  <c r="F14" i="1"/>
  <c r="F12" i="1"/>
</calcChain>
</file>

<file path=xl/sharedStrings.xml><?xml version="1.0" encoding="utf-8"?>
<sst xmlns="http://schemas.openxmlformats.org/spreadsheetml/2006/main" count="1225" uniqueCount="529">
  <si>
    <t>Stavoprojekt, s.r.o., Prešov</t>
  </si>
  <si>
    <t>V module</t>
  </si>
  <si>
    <t>Hlavička1</t>
  </si>
  <si>
    <t>Mena</t>
  </si>
  <si>
    <t>Hlavička2</t>
  </si>
  <si>
    <t>Obdobie</t>
  </si>
  <si>
    <t xml:space="preserve"> Stavba :GIRALTOVCE - Obnova a prístavba ZŠ na ul. Budovateľskej č.164</t>
  </si>
  <si>
    <t>Miesto:</t>
  </si>
  <si>
    <t>Giraltovce</t>
  </si>
  <si>
    <t>Rozpočet</t>
  </si>
  <si>
    <t>Krycí list rozpočtu v</t>
  </si>
  <si>
    <t>EUR</t>
  </si>
  <si>
    <t xml:space="preserve"> Objekt :SO 01 Pavilón "A" - obnova, aktualizácia</t>
  </si>
  <si>
    <t>JKSO :</t>
  </si>
  <si>
    <t>801</t>
  </si>
  <si>
    <t>Čerpanie</t>
  </si>
  <si>
    <t>Krycí list splátky v</t>
  </si>
  <si>
    <t>za obdobie</t>
  </si>
  <si>
    <t>Mesiac 2015</t>
  </si>
  <si>
    <t xml:space="preserve"> Časť :Zateplenie fasády</t>
  </si>
  <si>
    <t>VK</t>
  </si>
  <si>
    <t>Krycí list výrobnej kalkulácie v</t>
  </si>
  <si>
    <t xml:space="preserve"> Rozpočet:  </t>
  </si>
  <si>
    <t>Zmluva č.:  18060</t>
  </si>
  <si>
    <t>Spracoval: Krasnayová</t>
  </si>
  <si>
    <t>Dňa:</t>
  </si>
  <si>
    <t>VF</t>
  </si>
  <si>
    <t>Odberateľ:</t>
  </si>
  <si>
    <t>IČO:</t>
  </si>
  <si>
    <t>OP</t>
  </si>
  <si>
    <t>Krycí list OP v</t>
  </si>
  <si>
    <t>DIČ:</t>
  </si>
  <si>
    <t>IČ DPH:</t>
  </si>
  <si>
    <t>Dodávateľ:</t>
  </si>
  <si>
    <t xml:space="preserve"> Projektant: STAVOPROJEKT s.r.o. </t>
  </si>
  <si>
    <t>Prešov</t>
  </si>
  <si>
    <t>M3 OP</t>
  </si>
  <si>
    <t>M</t>
  </si>
  <si>
    <t>M2 ZP</t>
  </si>
  <si>
    <t>M2 UP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</si>
  <si>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</si>
  <si>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</si>
  <si>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</si>
  <si>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</si>
  <si>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</si>
  <si>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</si>
  <si>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</si>
  <si>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</si>
  <si>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</si>
  <si>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</si>
  <si>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</si>
  <si>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</si>
  <si>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</si>
  <si>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</si>
  <si>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</si>
  <si>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</si>
  <si>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</si>
  <si>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</si>
  <si>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</si>
  <si>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</si>
  <si>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</si>
  <si>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</si>
  <si>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</si>
  <si>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</si>
  <si>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</si>
  <si>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</si>
  <si>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</si>
  <si>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</si>
  <si>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</si>
  <si>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</si>
  <si>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</si>
  <si>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</si>
  <si>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</si>
  <si>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</si>
  <si>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</si>
  <si>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</si>
  <si>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</si>
  <si>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</si>
  <si>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</si>
  <si>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</si>
  <si>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</si>
  <si>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</si>
  <si>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</si>
  <si>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 xml:space="preserve">Odberateľ: </t>
  </si>
  <si>
    <t xml:space="preserve">Projektant: STAVOPROJEKT s.r.o. </t>
  </si>
  <si>
    <t>JKSO : 801</t>
  </si>
  <si>
    <t>Rekapitulácia rozpočtu v</t>
  </si>
  <si>
    <t xml:space="preserve">Dodávateľ: </t>
  </si>
  <si>
    <t>Dátum: 18.06.2018</t>
  </si>
  <si>
    <t>Rekapitulácia splátky v</t>
  </si>
  <si>
    <t>Rekapitulácia výrobnej kalkulácie v</t>
  </si>
  <si>
    <t>Stavba :GIRALTOVCE - Obnova a prístavba ZŠ na ul. Budovateľskej č.164</t>
  </si>
  <si>
    <t>Objekt :SO 01 Pavilón "A" - obnova, aktualizácia</t>
  </si>
  <si>
    <t>Rekapitulácia OP v</t>
  </si>
  <si>
    <t>Časť :Zateplenie fasády</t>
  </si>
  <si>
    <t>Popis položky, stavebného dielu, remesla</t>
  </si>
  <si>
    <t>Špecifikovaný</t>
  </si>
  <si>
    <t>Spolu</t>
  </si>
  <si>
    <t>Hmotnosť v T</t>
  </si>
  <si>
    <t>Suť v T</t>
  </si>
  <si>
    <t>Nh</t>
  </si>
  <si>
    <t>materiál</t>
  </si>
  <si>
    <t>3 - ZVISLÉ A KOMPLETNÉ KONŠTRUKCIE</t>
  </si>
  <si>
    <t>6 - ÚPRAVY POVRCHOV, PODLAHY, VÝPLNE</t>
  </si>
  <si>
    <t>9 - OSTATNÉ KONŠTRUKCIE A PRÁCE</t>
  </si>
  <si>
    <t xml:space="preserve">PRÁCE A DODÁVKY HSV  spolu: </t>
  </si>
  <si>
    <t>711 - Izolácie proti vode a vlhkosti</t>
  </si>
  <si>
    <t>713 - Izolácie tepelné</t>
  </si>
  <si>
    <t>723 - Vnútorný plynovod</t>
  </si>
  <si>
    <t>764 - Konštrukcie klampiarske</t>
  </si>
  <si>
    <t>766 - Konštrukcie stolárske</t>
  </si>
  <si>
    <t>767 - Konštrukcie doplnk. kovové stavebné</t>
  </si>
  <si>
    <t>783 - Nátery</t>
  </si>
  <si>
    <t>784 - Maľby</t>
  </si>
  <si>
    <t xml:space="preserve">PRÁCE A DODÁVKY PSV  spolu: </t>
  </si>
  <si>
    <t>OSTATNÉ</t>
  </si>
  <si>
    <t>Za rozpočet celkom:</t>
  </si>
  <si>
    <t>Počet des.miest</t>
  </si>
  <si>
    <t>Formát</t>
  </si>
  <si>
    <t>Prehľad rozpočtových nákladov v</t>
  </si>
  <si>
    <t>Súpis vykonaných prác a dodávok v</t>
  </si>
  <si>
    <t>Prehľad kalkulovaných nákladov v</t>
  </si>
  <si>
    <t>Súpis plánovaných prác a dodávok v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</si>
  <si>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</si>
  <si>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</si>
  <si>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</si>
  <si>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</si>
  <si>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</si>
  <si>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</si>
  <si>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</si>
  <si>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</si>
  <si>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Hmotnosť v tonách</t>
  </si>
  <si>
    <t>Suť v tonách</t>
  </si>
  <si>
    <t>DPH</t>
  </si>
  <si>
    <t>Pozícia</t>
  </si>
  <si>
    <t>Vyňatý</t>
  </si>
  <si>
    <t>Vysoká sadzba</t>
  </si>
  <si>
    <t>Typ</t>
  </si>
  <si>
    <t>Kód položky pre tlač</t>
  </si>
  <si>
    <t>Klasifikácia</t>
  </si>
  <si>
    <t>Katalógové</t>
  </si>
  <si>
    <t>číslo</t>
  </si>
  <si>
    <t>cen.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</si>
  <si>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</si>
  <si>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</si>
  <si>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</si>
  <si>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</si>
  <si>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</si>
  <si>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</si>
  <si>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</si>
  <si>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</si>
  <si>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zostatok</t>
  </si>
  <si>
    <t>z režimu stavba</t>
  </si>
  <si>
    <t>položky</t>
  </si>
  <si>
    <t>produkcie</t>
  </si>
  <si>
    <t>ceny</t>
  </si>
  <si>
    <t>PRÁCE A DODÁVKY HSV</t>
  </si>
  <si>
    <t xml:space="preserve">    1  </t>
  </si>
  <si>
    <t>014</t>
  </si>
  <si>
    <t>310279841</t>
  </si>
  <si>
    <t>Zamurovanie otvoru  akýmikoľveki tvárnicami</t>
  </si>
  <si>
    <t>m3</t>
  </si>
  <si>
    <t xml:space="preserve">                    </t>
  </si>
  <si>
    <t>31027-9841</t>
  </si>
  <si>
    <t>45.25.50</t>
  </si>
  <si>
    <t>1</t>
  </si>
  <si>
    <t>2,40*1,80*0,375 =   1,620</t>
  </si>
  <si>
    <t>a</t>
  </si>
  <si>
    <t xml:space="preserve">3 - ZVISLÉ A KOMPLETNÉ KONŠTRUKCIE  spolu: </t>
  </si>
  <si>
    <t xml:space="preserve">    2  </t>
  </si>
  <si>
    <t>011</t>
  </si>
  <si>
    <t>612421637</t>
  </si>
  <si>
    <t>Omietka vnút. stien vápenná štuková</t>
  </si>
  <si>
    <t>m2</t>
  </si>
  <si>
    <t>61242-1637</t>
  </si>
  <si>
    <t>45.41.10</t>
  </si>
  <si>
    <t>2,40*1,80*1,10 =   4,752</t>
  </si>
  <si>
    <t xml:space="preserve">    3  </t>
  </si>
  <si>
    <t>612425931</t>
  </si>
  <si>
    <t>Omietka vnútorného ostenia okenného alebo dverného vápenná štuková</t>
  </si>
  <si>
    <t>61242-5931</t>
  </si>
  <si>
    <t>(1,80+2,00)*0,50*2 =   3,800</t>
  </si>
  <si>
    <t xml:space="preserve">    4  </t>
  </si>
  <si>
    <t>612481118</t>
  </si>
  <si>
    <t>Potiahnutie vnút. stien sklovláknitým pletivom vtlačeným do tmelu</t>
  </si>
  <si>
    <t>61248-1118</t>
  </si>
  <si>
    <t>4,752+3,80 =   8,552</t>
  </si>
  <si>
    <t xml:space="preserve">    5  </t>
  </si>
  <si>
    <t>622422321</t>
  </si>
  <si>
    <t>Oprava omietok váp. st. člen. 1-2 štukových 10-30%</t>
  </si>
  <si>
    <t>7</t>
  </si>
  <si>
    <t>255,61+789,493+41,119 =   1086,222</t>
  </si>
  <si>
    <t xml:space="preserve">    6  </t>
  </si>
  <si>
    <t>622422411</t>
  </si>
  <si>
    <t>Oprava omietok vápenných a vápennocem. st. člen. 1-2 hladkých 30-40%</t>
  </si>
  <si>
    <t>62242-2411</t>
  </si>
  <si>
    <t xml:space="preserve">    7  </t>
  </si>
  <si>
    <t>622445016</t>
  </si>
  <si>
    <t>Príprava podkladu, penetračný náter</t>
  </si>
  <si>
    <t>62244-5016</t>
  </si>
  <si>
    <t xml:space="preserve">  .  .  </t>
  </si>
  <si>
    <t>(0,60*2+2,325)*7,75+(0,875+2,325)*2*2,00 =   40,119</t>
  </si>
  <si>
    <t xml:space="preserve">    8  </t>
  </si>
  <si>
    <t>622464225</t>
  </si>
  <si>
    <t>Omietka vonk. stien tenkovrstv.  silikátová</t>
  </si>
  <si>
    <t>62246-4225</t>
  </si>
  <si>
    <t xml:space="preserve">    9  </t>
  </si>
  <si>
    <t>622481119</t>
  </si>
  <si>
    <t>Potiahnutie vonk. stien sklovláknitým pletivom vtlačeným do tmelu s prichytením</t>
  </si>
  <si>
    <t>62248-1119</t>
  </si>
  <si>
    <t xml:space="preserve">   10  </t>
  </si>
  <si>
    <t>622491305</t>
  </si>
  <si>
    <t>Náter fasádny penetračný</t>
  </si>
  <si>
    <t>62249-1305</t>
  </si>
  <si>
    <t xml:space="preserve">   11  </t>
  </si>
  <si>
    <t>625000107</t>
  </si>
  <si>
    <t>Dodávka a montáž profil soklový hliníkový pre 8 cm izolant</t>
  </si>
  <si>
    <t>m</t>
  </si>
  <si>
    <t>62500-0110</t>
  </si>
  <si>
    <t>0,50*12+0,70*2*2 =   8,800</t>
  </si>
  <si>
    <t xml:space="preserve">   12  </t>
  </si>
  <si>
    <t>625000118</t>
  </si>
  <si>
    <t>Dodávka a montáž profil soklový hliníkový pre 16 cm izolant</t>
  </si>
  <si>
    <t>20,47*2+1,125*2*2+11,075*2-8,80 =   58,790</t>
  </si>
  <si>
    <t xml:space="preserve">   13  </t>
  </si>
  <si>
    <t>625000130</t>
  </si>
  <si>
    <t>Dodávka a montáž profil okenný,dverový dilatačný (APU)</t>
  </si>
  <si>
    <t>62500-0130</t>
  </si>
  <si>
    <t>260,295+132,55 =   392,845</t>
  </si>
  <si>
    <t xml:space="preserve">   14  </t>
  </si>
  <si>
    <t>625000210</t>
  </si>
  <si>
    <t>Dodávka a montáž lišta rohová so sieťkou</t>
  </si>
  <si>
    <t>62500-0210</t>
  </si>
  <si>
    <t>(1,95*(19+24)+1,20*(6+6)+2,90+2,00+2,30*2+1,40+3,10+1,95*2+3,90*2)*2*1,05 =   260,295</t>
  </si>
  <si>
    <t xml:space="preserve">   15  </t>
  </si>
  <si>
    <t>625000220</t>
  </si>
  <si>
    <t>Dodávka a montáž lišta  s odkvapovým nosom</t>
  </si>
  <si>
    <t>62500-0220</t>
  </si>
  <si>
    <t>125,95+2,40+1,80+2,40 =   132,550</t>
  </si>
  <si>
    <t>113,00+2,575*2 =   118,150</t>
  </si>
  <si>
    <t xml:space="preserve">   16  </t>
  </si>
  <si>
    <t>625009000</t>
  </si>
  <si>
    <t>Dodávka a montáž rohový profil s natavenou výstužnou mriežkou</t>
  </si>
  <si>
    <t>95394-5003</t>
  </si>
  <si>
    <t>8,825*24 =   211,800</t>
  </si>
  <si>
    <t xml:space="preserve">   17  </t>
  </si>
  <si>
    <t>625158105</t>
  </si>
  <si>
    <t>B+D Kontakt.zatepľovací systém  z minerál vlna hr. 50 mm  vč.omietka.sieťka,tmelenie,kompl.D+M</t>
  </si>
  <si>
    <t>62515-8105</t>
  </si>
  <si>
    <t>"B" (0,55*6+0,425*2+0,475*2+0,50*2+0,425*2+0,50*2+0,425*2+0,70*2*2+0,50*2+0,425*2)*7,51 =   101,010</t>
  </si>
  <si>
    <t>"D" 113,00*(0,60+0,60)+0,50*38 =   154,600</t>
  </si>
  <si>
    <t xml:space="preserve">   18  </t>
  </si>
  <si>
    <t>625259710</t>
  </si>
  <si>
    <t>C Kontakt.zatepľovací systém z miner.vlny hr. 30 mm vč.omietka,sieťka,tmelenie,kompl.D+M</t>
  </si>
  <si>
    <t>62599-1403</t>
  </si>
  <si>
    <t>"ostenia" 130,804 =   130,804</t>
  </si>
  <si>
    <t>2,575*0,70*2 =   3,605</t>
  </si>
  <si>
    <t xml:space="preserve">   19  </t>
  </si>
  <si>
    <t>625259717</t>
  </si>
  <si>
    <t>A Kontakt. zatepľovací systém z min. vlny hr. 160 mm vč.omietka,sieťka,tmelenie,kompl.D+M</t>
  </si>
  <si>
    <t>62525-9717</t>
  </si>
  <si>
    <t>(19,90+41,70+5,585)*2*7,90 =   1061,523</t>
  </si>
  <si>
    <t>-(2,40*1,95*(19+24)+2,40*2,90+2,575*2,30*2+1,20*1,20*(6+6)+1,80*2,00+1,20*1,40+1,40*1,95+1,00*3,10+0,90*1,95*2) =   -251,945</t>
  </si>
  <si>
    <t>-(2,575*3,90*2) =   -20,085</t>
  </si>
  <si>
    <t xml:space="preserve">   20  </t>
  </si>
  <si>
    <t>625991208.</t>
  </si>
  <si>
    <t>Zatepl.vonk sokla omietka,sieťka,tmwelenie a XPS-R hr. 50 mm,kompl.D+M</t>
  </si>
  <si>
    <t>62599-3010</t>
  </si>
  <si>
    <t>(0,55*6+0,425*2+0,475*2+0,50*2+0,425*2*2+0,70*2*2+0,50*2+0,425*2)*0,60 =   7,470</t>
  </si>
  <si>
    <t xml:space="preserve">   21  </t>
  </si>
  <si>
    <t>625991210</t>
  </si>
  <si>
    <t>Zatepl. vonk. stien omietka ,sieťka,tmelenie a XPS hr.160 mm,kompl.D+M</t>
  </si>
  <si>
    <t>62599-1209</t>
  </si>
  <si>
    <t>(19,90+41,70+5,585)*2*0,60 =   80,622</t>
  </si>
  <si>
    <t>-7,47 =   -7,470</t>
  </si>
  <si>
    <t xml:space="preserve">6 - ÚPRAVY POVRCHOV, PODLAHY, VÝPLNE  spolu: </t>
  </si>
  <si>
    <t xml:space="preserve">   22  </t>
  </si>
  <si>
    <t>000</t>
  </si>
  <si>
    <t>94.113</t>
  </si>
  <si>
    <t>Lešenie ľahké radové s podlahami š. 1,2m v. do 10m použitie 3 mesiace</t>
  </si>
  <si>
    <t>45.00.00</t>
  </si>
  <si>
    <t>(20,15+41,95+5,425+1,20*6)*2*8,80 =   1315,160</t>
  </si>
  <si>
    <t xml:space="preserve">   23  </t>
  </si>
  <si>
    <t>013</t>
  </si>
  <si>
    <t>968061112</t>
  </si>
  <si>
    <t>Vyvesenie alebo zavesenie drev. krídiel okien do 1,5 m2</t>
  </si>
  <si>
    <t>kus</t>
  </si>
  <si>
    <t>96806-1112</t>
  </si>
  <si>
    <t>45.11.11</t>
  </si>
  <si>
    <t xml:space="preserve">   24  </t>
  </si>
  <si>
    <t>968062355</t>
  </si>
  <si>
    <t>Vybúranie rámov okien drev. dvojitých alebo zdvoj. do 2 m2</t>
  </si>
  <si>
    <t>96806-2355</t>
  </si>
  <si>
    <t>1,20*1,40 =   1,680</t>
  </si>
  <si>
    <t xml:space="preserve">   25  </t>
  </si>
  <si>
    <t>968071113</t>
  </si>
  <si>
    <t>Vyvesenie alebo zavesenie kov. okien nad 1,5 m2</t>
  </si>
  <si>
    <t>96807-1113</t>
  </si>
  <si>
    <t xml:space="preserve">   26  </t>
  </si>
  <si>
    <t>968072357</t>
  </si>
  <si>
    <t>Vybúranie kov. okenných rámov zdvojených nad 4 m2</t>
  </si>
  <si>
    <t>96807-2357</t>
  </si>
  <si>
    <t>2,40*1,80 =   4,320</t>
  </si>
  <si>
    <t xml:space="preserve">   27  </t>
  </si>
  <si>
    <t>971033451</t>
  </si>
  <si>
    <t>Vybúr. otvorov do 0,25 m2 murivo tehl. MV, MVC hr. do 45 cm</t>
  </si>
  <si>
    <t>97103-3451</t>
  </si>
  <si>
    <t xml:space="preserve">   28  </t>
  </si>
  <si>
    <t>976072299</t>
  </si>
  <si>
    <t>Vybúranie vetracích mriežok murive vč. rámu</t>
  </si>
  <si>
    <t>97607-2231</t>
  </si>
  <si>
    <t xml:space="preserve">   29  </t>
  </si>
  <si>
    <t>976074121</t>
  </si>
  <si>
    <t>Vybúranie kotevných želiez z tehel. muriva na maltu MV, MVC</t>
  </si>
  <si>
    <t>97607-4121</t>
  </si>
  <si>
    <t xml:space="preserve">   30  </t>
  </si>
  <si>
    <t>978015241</t>
  </si>
  <si>
    <t>Otlčenie vonk. omietok váp. vápenocem. zlož. I-IV do 30 %- komín</t>
  </si>
  <si>
    <t xml:space="preserve">   31  </t>
  </si>
  <si>
    <t>978036141</t>
  </si>
  <si>
    <t>Otlčenie vonk. omietok brizolitových 10-30 %</t>
  </si>
  <si>
    <t>97803-6141</t>
  </si>
  <si>
    <t>255,61+789,493 =   1045,103</t>
  </si>
  <si>
    <t xml:space="preserve">   32  </t>
  </si>
  <si>
    <t>978036151</t>
  </si>
  <si>
    <t>Otlčenie vonk. omietok brizolitových do 35%</t>
  </si>
  <si>
    <t>97803-6151</t>
  </si>
  <si>
    <t>(41,95+20,15+0,50*6+5,425+0,70*2)*2*0,45 =   64,733</t>
  </si>
  <si>
    <t>113,00*(0,70+0,30)+2,575*0,70*2*2+2,575*0,15*2 =   120,983</t>
  </si>
  <si>
    <t xml:space="preserve">   33  </t>
  </si>
  <si>
    <t>978036191</t>
  </si>
  <si>
    <t>Otlčenie vonk. omietok brizolitových do 100 %</t>
  </si>
  <si>
    <t>97803-6191</t>
  </si>
  <si>
    <t>((2,40+1,98*2)*43+1,20*3*6+(1,20+1,40*2)+(2,40+3,10*2)+(2,40+2,90*2)+(2,575+2,30*2)*2+(1,80+2,00*2))*0,20 =   67,206</t>
  </si>
  <si>
    <t>((2,40+1,95*2)*24+1,20*3*6+(0,90+1,95*2)*2+(2,575+2,30*2)*2)*0,20 =   39,350</t>
  </si>
  <si>
    <t>10,05*1,025*2+(1,05*2+10,05)*0,15*2 =   24,248</t>
  </si>
  <si>
    <t xml:space="preserve">   34  </t>
  </si>
  <si>
    <t>979011111</t>
  </si>
  <si>
    <t>Zvislá doprava sute a vybúr. hmôt za prvé podlažie</t>
  </si>
  <si>
    <t>t</t>
  </si>
  <si>
    <t xml:space="preserve">   35  </t>
  </si>
  <si>
    <t>979011121</t>
  </si>
  <si>
    <t>Zvislá doprava sute a vybúr. hmôt za každé ďalšie podlažie</t>
  </si>
  <si>
    <t xml:space="preserve">   36  </t>
  </si>
  <si>
    <t>979081111</t>
  </si>
  <si>
    <t>Odvoz sute a vybúraných hmôt na skládku do 1 km</t>
  </si>
  <si>
    <t xml:space="preserve">   37  </t>
  </si>
  <si>
    <t>979081121</t>
  </si>
  <si>
    <t>Odvoz sute a vybúraných hmôt na skládku každý ďalší 1 km</t>
  </si>
  <si>
    <t>28,996*4 =   115,984</t>
  </si>
  <si>
    <t xml:space="preserve">   38  </t>
  </si>
  <si>
    <t>979082111</t>
  </si>
  <si>
    <t>Vnútrostavenisková doprava sute a vybúraných hmôt do 10 m</t>
  </si>
  <si>
    <t xml:space="preserve">   39  </t>
  </si>
  <si>
    <t>979082121</t>
  </si>
  <si>
    <t>Vnútrost. doprava sute a vybúraných hmôt každých ďalších 5 m</t>
  </si>
  <si>
    <t>28,996*8 =   231,968</t>
  </si>
  <si>
    <t xml:space="preserve">   40  </t>
  </si>
  <si>
    <t>979131409</t>
  </si>
  <si>
    <t>Poplatok za ulož.a znešk.staveb.sute na vymedzených skládkach "O"-ostatný odpad</t>
  </si>
  <si>
    <t xml:space="preserve">   41  </t>
  </si>
  <si>
    <t>998991111</t>
  </si>
  <si>
    <t>Presun hmôt pre opravy v objektoch výšky do 25 m</t>
  </si>
  <si>
    <t xml:space="preserve">9 - OSTATNÉ KONŠTRUKCIE A PRÁCE  spolu: </t>
  </si>
  <si>
    <t>PRÁCE A DODÁVKY PSV</t>
  </si>
  <si>
    <t xml:space="preserve">   42  </t>
  </si>
  <si>
    <t>711</t>
  </si>
  <si>
    <t>711472051</t>
  </si>
  <si>
    <t>Zhotovenie izolácie tlakovej položením fólie PVC voľne zvislá</t>
  </si>
  <si>
    <t>I</t>
  </si>
  <si>
    <t>71147-2051</t>
  </si>
  <si>
    <t>45.22.20</t>
  </si>
  <si>
    <t>(0,50*10+11,307/0,16)*0,65 =   49,185</t>
  </si>
  <si>
    <t xml:space="preserve">   43  </t>
  </si>
  <si>
    <t>MAT</t>
  </si>
  <si>
    <t>283220290</t>
  </si>
  <si>
    <t>Fólia nopová</t>
  </si>
  <si>
    <t>25.21.30</t>
  </si>
  <si>
    <t>2</t>
  </si>
  <si>
    <t>49,185*1,16 =   57,055</t>
  </si>
  <si>
    <t xml:space="preserve">   44  </t>
  </si>
  <si>
    <t>711491175.</t>
  </si>
  <si>
    <t>Zhotovenie izolácie tlakovej pripevnenie a dodávka ukončujúcej lišty nop.fólie</t>
  </si>
  <si>
    <t>71149-1175</t>
  </si>
  <si>
    <t>(11,307/0,16+0,50*10)*1,05 =   79,452</t>
  </si>
  <si>
    <t xml:space="preserve">   45  </t>
  </si>
  <si>
    <t>998711202</t>
  </si>
  <si>
    <t>Presun hmôt pre izolácie proti vode v objektoch výšky do 12 m</t>
  </si>
  <si>
    <t>99871-1202</t>
  </si>
  <si>
    <t xml:space="preserve">711 - Izolácie proti vode a vlhkosti  spolu: </t>
  </si>
  <si>
    <t xml:space="preserve">   46  </t>
  </si>
  <si>
    <t>713</t>
  </si>
  <si>
    <t>713133105</t>
  </si>
  <si>
    <t>Montáž tepel. izolácie podzem. stien a základov polystyrénom prikotvením a do lepidla</t>
  </si>
  <si>
    <t>71313-3105</t>
  </si>
  <si>
    <t>(41,95+17,55+5,585*2)*0,16 =   11,307</t>
  </si>
  <si>
    <t>(0,50*10)*0,16 =   0,800</t>
  </si>
  <si>
    <t xml:space="preserve">   47  </t>
  </si>
  <si>
    <t>2831A0104</t>
  </si>
  <si>
    <t>Doska z ext.polystyrénu hr.50 mm</t>
  </si>
  <si>
    <t>25.21.41</t>
  </si>
  <si>
    <t>0,80*1,02 =   0,816</t>
  </si>
  <si>
    <t xml:space="preserve">   48  </t>
  </si>
  <si>
    <t>2831A0110</t>
  </si>
  <si>
    <t>Doska z ext.polystyrénu hr.160 mm</t>
  </si>
  <si>
    <t>11,307*1,02 =   11,533</t>
  </si>
  <si>
    <t xml:space="preserve">   49  </t>
  </si>
  <si>
    <t>998713202</t>
  </si>
  <si>
    <t>Presun hmôt pre izolácie tepelné v objektoch výšky do 12 m</t>
  </si>
  <si>
    <t>99871-3202</t>
  </si>
  <si>
    <t>45.32.11</t>
  </si>
  <si>
    <t xml:space="preserve">713 - Izolácie tepelné  spolu: </t>
  </si>
  <si>
    <t xml:space="preserve">   50  </t>
  </si>
  <si>
    <t>721</t>
  </si>
  <si>
    <t>723110209</t>
  </si>
  <si>
    <t>Opätovná montáž plynového potrubia vč.nového kotvenia a predíženia</t>
  </si>
  <si>
    <t>72311-0209</t>
  </si>
  <si>
    <t>45.33.30</t>
  </si>
  <si>
    <t xml:space="preserve">   51  </t>
  </si>
  <si>
    <t>723120809</t>
  </si>
  <si>
    <t>Demontáž potrubia plynového</t>
  </si>
  <si>
    <t>72312-0809</t>
  </si>
  <si>
    <t>8,50+4,00 =   12,500</t>
  </si>
  <si>
    <t xml:space="preserve">   52  </t>
  </si>
  <si>
    <t>998723202</t>
  </si>
  <si>
    <t>Presun hmôt pre vnút. plynovod v objektoch výšky do 12 m</t>
  </si>
  <si>
    <t>99872-3202</t>
  </si>
  <si>
    <t xml:space="preserve">723 - Vnútorný plynovod  spolu: </t>
  </si>
  <si>
    <t xml:space="preserve">   53  </t>
  </si>
  <si>
    <t>764</t>
  </si>
  <si>
    <t>764410271</t>
  </si>
  <si>
    <t>K1-K5 Klamp. lakoplast. pl. oplechovanie parapetov rš 430</t>
  </si>
  <si>
    <t>76441-0270</t>
  </si>
  <si>
    <t>45.22.13</t>
  </si>
  <si>
    <t>2,40*(19+24)+1,20*(6+6)+1,40+0,90*2+2,575*2 =   125,950</t>
  </si>
  <si>
    <t xml:space="preserve">   54  </t>
  </si>
  <si>
    <t>764410850</t>
  </si>
  <si>
    <t>Klamp. demont. parapetov</t>
  </si>
  <si>
    <t>76441-0850</t>
  </si>
  <si>
    <t>2,40*(19+24)+1,20*(6+6)+1,40*1+0,90*2+2,575*2+2,40+1,20 =   129,550</t>
  </si>
  <si>
    <t xml:space="preserve">   55  </t>
  </si>
  <si>
    <t>998764202</t>
  </si>
  <si>
    <t>Presun hmôt pre klampiarske konštr. v objektoch výšky do 12 m</t>
  </si>
  <si>
    <t>99876-4202</t>
  </si>
  <si>
    <t xml:space="preserve">764 - Konštrukcie klampiarske  spolu: </t>
  </si>
  <si>
    <t xml:space="preserve">   56  </t>
  </si>
  <si>
    <t>700</t>
  </si>
  <si>
    <t>766.411.01</t>
  </si>
  <si>
    <t>Plastovámriežka 6000x600mm s rámom a sieťkou proti hmyzu,kompl.D+M</t>
  </si>
  <si>
    <t>766.411</t>
  </si>
  <si>
    <t xml:space="preserve">   57  </t>
  </si>
  <si>
    <t>766.411.02</t>
  </si>
  <si>
    <t>Plastová mriežka 150x150mm s rámom a sieťkou proti hmyzu,kompl.D+M</t>
  </si>
  <si>
    <t xml:space="preserve">   58  </t>
  </si>
  <si>
    <t>766</t>
  </si>
  <si>
    <t>998766202</t>
  </si>
  <si>
    <t>Presun hmôt pre konštr. stolárske v objektoch výšky do 12 m</t>
  </si>
  <si>
    <t>99876-6202</t>
  </si>
  <si>
    <t>45.42.13</t>
  </si>
  <si>
    <t xml:space="preserve">766 - Konštrukcie stolárske  spolu: </t>
  </si>
  <si>
    <t xml:space="preserve">   59  </t>
  </si>
  <si>
    <t>767.755.01</t>
  </si>
  <si>
    <t>Okno plastové 18600/2000 vč. vn. a von. parapetu,dvojskla,kompl.D+M</t>
  </si>
  <si>
    <t>767.755</t>
  </si>
  <si>
    <t xml:space="preserve">   60  </t>
  </si>
  <si>
    <t>767</t>
  </si>
  <si>
    <t>767832100</t>
  </si>
  <si>
    <t>Montáž rebríkov do muriva</t>
  </si>
  <si>
    <t>76783-2100</t>
  </si>
  <si>
    <t>45.42.12</t>
  </si>
  <si>
    <t xml:space="preserve">   61  </t>
  </si>
  <si>
    <t>553470118</t>
  </si>
  <si>
    <t>Rebrík oceľový  pozikovaný s ochtanným košom dl.6,70m</t>
  </si>
  <si>
    <t>553470110</t>
  </si>
  <si>
    <t>28.12.10</t>
  </si>
  <si>
    <t>8</t>
  </si>
  <si>
    <t xml:space="preserve">   62  </t>
  </si>
  <si>
    <t>767834102</t>
  </si>
  <si>
    <t>Montáž ochranného koša rebríka</t>
  </si>
  <si>
    <t>76783-4102</t>
  </si>
  <si>
    <t xml:space="preserve">   63  </t>
  </si>
  <si>
    <t>998767202</t>
  </si>
  <si>
    <t>Presun hmôt pre kovové stav. doplnk. konštr. v objektoch výšky do 12 m</t>
  </si>
  <si>
    <t>99876-7202</t>
  </si>
  <si>
    <t xml:space="preserve">767 - Konštrukcie doplnk. kovové stavebné  spolu: </t>
  </si>
  <si>
    <t xml:space="preserve">   64  </t>
  </si>
  <si>
    <t>783</t>
  </si>
  <si>
    <t>783201811</t>
  </si>
  <si>
    <t>Odstránenie náterov z kov. stav. doplnk. konštr. oškrabaním</t>
  </si>
  <si>
    <t>78320-1811</t>
  </si>
  <si>
    <t xml:space="preserve">   65  </t>
  </si>
  <si>
    <t>783222100</t>
  </si>
  <si>
    <t>Nátery kov. stav. doplnk. konštr. syntet. dvojnásobné</t>
  </si>
  <si>
    <t>78322-2100</t>
  </si>
  <si>
    <t>45.44.21</t>
  </si>
  <si>
    <t xml:space="preserve">   66  </t>
  </si>
  <si>
    <t>783226100</t>
  </si>
  <si>
    <t>Nátery kov. stav. doplnk. konštr. syntet. základné</t>
  </si>
  <si>
    <t>78322-6100</t>
  </si>
  <si>
    <t>12,50*0,50+3,00*0,50 =   7,750</t>
  </si>
  <si>
    <t xml:space="preserve">   67  </t>
  </si>
  <si>
    <t>783904811</t>
  </si>
  <si>
    <t>Odhrdzavenie kovových konštrukcií</t>
  </si>
  <si>
    <t>78390-4811</t>
  </si>
  <si>
    <t xml:space="preserve">783 - Nátery  spolu: </t>
  </si>
  <si>
    <t xml:space="preserve">   68  </t>
  </si>
  <si>
    <t>784</t>
  </si>
  <si>
    <t>784448090</t>
  </si>
  <si>
    <t>Maľba 1 far. dvojnás.  miest. do3,8m</t>
  </si>
  <si>
    <t>78444-8090</t>
  </si>
  <si>
    <t xml:space="preserve">784 - Maľby  spolu: </t>
  </si>
  <si>
    <t xml:space="preserve">   69  </t>
  </si>
  <si>
    <t>OST</t>
  </si>
  <si>
    <t>999999904.</t>
  </si>
  <si>
    <t>Odtrhová skúška</t>
  </si>
  <si>
    <t>U</t>
  </si>
  <si>
    <t>99999-9904</t>
  </si>
  <si>
    <t xml:space="preserve">OSTATNÉ  spolu: </t>
  </si>
  <si>
    <t>Stavba:Stavba :GIRALTOVCE - Obnova a prístavba ZŠ na ul. Budovateľskej č.164</t>
  </si>
  <si>
    <t>Objekt:Objekt :SO 01 Pavilón "A" - obnova, aktualizácia</t>
  </si>
  <si>
    <t>Časť:Časť :Zateplenie fasády</t>
  </si>
  <si>
    <t>Názov figúry</t>
  </si>
  <si>
    <t>Popis figúry</t>
  </si>
  <si>
    <t>Aritmetický výraz</t>
  </si>
  <si>
    <t>Hodnota</t>
  </si>
  <si>
    <t>Figura</t>
  </si>
  <si>
    <t>f</t>
  </si>
  <si>
    <t>Dátum: 20.04.2020</t>
  </si>
  <si>
    <t>20.04.2020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</si>
</sst>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\ [$€-41B];[Red]\-#,##0.00\ [$€-41B]"/>
    <numFmt numFmtId="165" formatCode="#,##0&quot; Sk&quot;;[Red]\-#,##0&quot; Sk&quot;"/>
    <numFmt numFmtId="166" formatCode="\ #,##0&quot; Sk &quot;;\-#,##0&quot; Sk &quot;;&quot; - Sk &quot;;@\ "/>
    <numFmt numFmtId="167" formatCode="#,##0\ "/>
    <numFmt numFmtId="168" formatCode="#,##0.00000"/>
    <numFmt numFmtId="169" formatCode="#,##0.000"/>
    <numFmt numFmtId="170" formatCode="0.000"/>
    <numFmt numFmtId="171" formatCode="#,##0.0"/>
    <numFmt numFmtId="172" formatCode="#,##0.0000"/>
  </numFmts>
  <fonts count="30">
    <font>
      <sz val="10"/>
      <name val="Arial"/>
      <charset val="238"/>
    </font>
    <font>
      <b/>
      <i/>
      <u/>
      <sz val="10"/>
      <name val="Arial"/>
      <charset val="238"/>
    </font>
    <font>
      <b/>
      <i/>
      <sz val="16"/>
      <name val="Arial"/>
      <charset val="238"/>
    </font>
    <font>
      <b/>
      <sz val="7"/>
      <name val="Letter Gothic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indexed="12"/>
      <name val="Arial Narrow"/>
      <family val="2"/>
      <charset val="238"/>
    </font>
    <font>
      <sz val="8"/>
      <color indexed="18"/>
      <name val="Arial Narrow"/>
      <family val="2"/>
      <charset val="238"/>
    </font>
    <font>
      <sz val="8"/>
      <name val="Arial"/>
      <charset val="238"/>
    </font>
    <font>
      <sz val="10"/>
      <name val="Arial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22"/>
        <bgColor indexed="44"/>
      </patternFill>
    </fill>
    <fill>
      <patternFill patternType="solid">
        <fgColor indexed="31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</fills>
  <borders count="67">
    <border>
      <left/>
      <right/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8"/>
      </top>
      <bottom style="thick">
        <color indexed="4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31"/>
      </bottom>
      <diagonal/>
    </border>
    <border>
      <left style="thick">
        <color indexed="63"/>
      </left>
      <right style="thick">
        <color indexed="63"/>
      </right>
      <top style="thick">
        <color indexed="63"/>
      </top>
      <bottom style="thick">
        <color indexed="63"/>
      </bottom>
      <diagonal/>
    </border>
    <border>
      <left/>
      <right/>
      <top/>
      <bottom style="thick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double">
        <color indexed="8"/>
      </top>
      <bottom style="hair">
        <color indexed="8"/>
      </bottom>
      <diagonal/>
    </border>
    <border>
      <left/>
      <right/>
      <top style="double">
        <color indexed="8"/>
      </top>
      <bottom style="hair">
        <color indexed="8"/>
      </bottom>
      <diagonal/>
    </border>
    <border>
      <left/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double">
        <color indexed="8"/>
      </right>
      <top style="hair">
        <color indexed="8"/>
      </top>
      <bottom/>
      <diagonal/>
    </border>
    <border>
      <left style="double">
        <color indexed="8"/>
      </left>
      <right/>
      <top style="hair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double">
        <color indexed="8"/>
      </bottom>
      <diagonal/>
    </border>
    <border>
      <left/>
      <right style="double">
        <color indexed="8"/>
      </right>
      <top style="hair">
        <color indexed="8"/>
      </top>
      <bottom style="double">
        <color indexed="8"/>
      </bottom>
      <diagonal/>
    </border>
    <border>
      <left style="double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double">
        <color indexed="8"/>
      </right>
      <top/>
      <bottom style="hair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/>
      <right style="hair">
        <color indexed="8"/>
      </right>
      <top style="double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/>
      <bottom style="double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double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/>
      <diagonal/>
    </border>
    <border>
      <left style="double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hair">
        <color indexed="8"/>
      </left>
      <right/>
      <top style="hair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hair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hair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hair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hair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97">
    <xf numFmtId="0" fontId="0" fillId="0" borderId="0"/>
    <xf numFmtId="0" fontId="3" fillId="0" borderId="1">
      <alignment vertical="center"/>
    </xf>
    <xf numFmtId="0" fontId="29" fillId="0" borderId="0" applyFill="0" applyBorder="0">
      <alignment vertical="center"/>
    </xf>
    <xf numFmtId="165" fontId="3" fillId="0" borderId="1"/>
    <xf numFmtId="0" fontId="29" fillId="0" borderId="1" applyFill="0"/>
    <xf numFmtId="166" fontId="29" fillId="0" borderId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17" borderId="6" applyNumberFormat="0" applyAlignment="0" applyProtection="0"/>
    <xf numFmtId="0" fontId="6" fillId="15" borderId="0" applyNumberFormat="0" applyBorder="0" applyAlignment="0" applyProtection="0"/>
    <xf numFmtId="0" fontId="16" fillId="7" borderId="2" applyNumberFormat="0" applyAlignment="0" applyProtection="0"/>
    <xf numFmtId="0" fontId="15" fillId="17" borderId="6" applyNumberFormat="0" applyAlignment="0" applyProtection="0"/>
    <xf numFmtId="0" fontId="17" fillId="0" borderId="7" applyNumberFormat="0" applyFill="0" applyAlignment="0" applyProtection="0"/>
    <xf numFmtId="0" fontId="2" fillId="0" borderId="0" applyNumberFormat="0" applyFill="0" applyBorder="0" applyProtection="0">
      <alignment horizontal="center"/>
    </xf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2" fillId="0" borderId="0" applyNumberFormat="0" applyFill="0" applyBorder="0" applyProtection="0">
      <alignment horizontal="center" textRotation="90"/>
    </xf>
    <xf numFmtId="0" fontId="18" fillId="0" borderId="0" applyNumberFormat="0" applyFill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9" fillId="0" borderId="0"/>
    <xf numFmtId="0" fontId="9" fillId="0" borderId="0"/>
    <xf numFmtId="0" fontId="29" fillId="4" borderId="8" applyNumberFormat="0" applyAlignment="0" applyProtection="0"/>
    <xf numFmtId="0" fontId="20" fillId="16" borderId="9" applyNumberFormat="0" applyAlignment="0" applyProtection="0"/>
    <xf numFmtId="0" fontId="29" fillId="4" borderId="8" applyNumberFormat="0" applyAlignment="0" applyProtection="0"/>
    <xf numFmtId="0" fontId="17" fillId="0" borderId="7" applyNumberFormat="0" applyFill="0" applyAlignment="0" applyProtection="0"/>
    <xf numFmtId="0" fontId="11" fillId="6" borderId="0" applyNumberFormat="0" applyBorder="0" applyAlignment="0" applyProtection="0"/>
    <xf numFmtId="0" fontId="3" fillId="0" borderId="0" applyBorder="0">
      <alignment vertical="center"/>
    </xf>
    <xf numFmtId="0" fontId="17" fillId="0" borderId="0" applyNumberFormat="0" applyFill="0" applyBorder="0" applyAlignment="0" applyProtection="0"/>
    <xf numFmtId="0" fontId="3" fillId="0" borderId="10">
      <alignment vertical="center"/>
    </xf>
    <xf numFmtId="0" fontId="18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16" fillId="7" borderId="2" applyNumberFormat="0" applyAlignment="0" applyProtection="0"/>
    <xf numFmtId="0" fontId="7" fillId="16" borderId="2" applyNumberFormat="0" applyAlignment="0" applyProtection="0"/>
    <xf numFmtId="0" fontId="1" fillId="0" borderId="0" applyNumberFormat="0" applyFill="0" applyBorder="0" applyAlignment="0" applyProtection="0"/>
    <xf numFmtId="164" fontId="1" fillId="0" borderId="0" applyFill="0" applyBorder="0" applyAlignment="0" applyProtection="0"/>
    <xf numFmtId="0" fontId="20" fillId="16" borderId="9" applyNumberFormat="0" applyAlignment="0" applyProtection="0"/>
    <xf numFmtId="0" fontId="10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</cellStyleXfs>
  <cellXfs count="175">
    <xf numFmtId="0" fontId="0" fillId="0" borderId="0" xfId="0"/>
    <xf numFmtId="0" fontId="21" fillId="0" borderId="0" xfId="73" applyFont="1"/>
    <xf numFmtId="0" fontId="21" fillId="0" borderId="0" xfId="73" applyFont="1" applyAlignment="1">
      <alignment horizontal="left" vertical="center"/>
    </xf>
    <xf numFmtId="0" fontId="22" fillId="0" borderId="0" xfId="72" applyFont="1" applyAlignment="1">
      <alignment horizontal="left" vertical="center"/>
    </xf>
    <xf numFmtId="0" fontId="23" fillId="0" borderId="0" xfId="72" applyFont="1"/>
    <xf numFmtId="0" fontId="21" fillId="0" borderId="11" xfId="73" applyFont="1" applyBorder="1" applyAlignment="1">
      <alignment horizontal="left" vertical="center"/>
    </xf>
    <xf numFmtId="0" fontId="21" fillId="0" borderId="12" xfId="73" applyFont="1" applyBorder="1" applyAlignment="1">
      <alignment horizontal="left" vertical="center"/>
    </xf>
    <xf numFmtId="0" fontId="21" fillId="0" borderId="12" xfId="73" applyFont="1" applyBorder="1" applyAlignment="1">
      <alignment horizontal="right" vertical="center"/>
    </xf>
    <xf numFmtId="0" fontId="21" fillId="0" borderId="13" xfId="73" applyFont="1" applyBorder="1" applyAlignment="1">
      <alignment horizontal="left" vertical="center"/>
    </xf>
    <xf numFmtId="0" fontId="24" fillId="0" borderId="0" xfId="72" applyFont="1"/>
    <xf numFmtId="0" fontId="24" fillId="0" borderId="0" xfId="72" applyFont="1" applyProtection="1">
      <protection locked="0"/>
    </xf>
    <xf numFmtId="49" fontId="24" fillId="0" borderId="0" xfId="72" applyNumberFormat="1" applyFont="1"/>
    <xf numFmtId="0" fontId="21" fillId="0" borderId="14" xfId="73" applyFont="1" applyBorder="1" applyAlignment="1">
      <alignment horizontal="left" vertical="center"/>
    </xf>
    <xf numFmtId="0" fontId="21" fillId="0" borderId="15" xfId="73" applyFont="1" applyBorder="1" applyAlignment="1">
      <alignment horizontal="left" vertical="center"/>
    </xf>
    <xf numFmtId="0" fontId="21" fillId="0" borderId="15" xfId="73" applyFont="1" applyBorder="1" applyAlignment="1">
      <alignment horizontal="right" vertical="center"/>
    </xf>
    <xf numFmtId="49" fontId="21" fillId="0" borderId="16" xfId="73" applyNumberFormat="1" applyFont="1" applyBorder="1" applyAlignment="1">
      <alignment horizontal="left" vertical="center"/>
    </xf>
    <xf numFmtId="0" fontId="21" fillId="0" borderId="17" xfId="73" applyFont="1" applyBorder="1" applyAlignment="1">
      <alignment horizontal="left" vertical="center"/>
    </xf>
    <xf numFmtId="0" fontId="21" fillId="0" borderId="18" xfId="73" applyFont="1" applyBorder="1" applyAlignment="1">
      <alignment horizontal="left" vertical="center"/>
    </xf>
    <xf numFmtId="0" fontId="21" fillId="0" borderId="18" xfId="73" applyFont="1" applyBorder="1" applyAlignment="1">
      <alignment horizontal="right" vertical="center"/>
    </xf>
    <xf numFmtId="0" fontId="21" fillId="0" borderId="19" xfId="73" applyFont="1" applyBorder="1" applyAlignment="1">
      <alignment horizontal="left" vertical="center"/>
    </xf>
    <xf numFmtId="0" fontId="21" fillId="0" borderId="20" xfId="73" applyFont="1" applyBorder="1" applyAlignment="1">
      <alignment horizontal="left" vertical="center"/>
    </xf>
    <xf numFmtId="0" fontId="21" fillId="0" borderId="21" xfId="73" applyFont="1" applyBorder="1" applyAlignment="1">
      <alignment horizontal="left" vertical="center"/>
    </xf>
    <xf numFmtId="0" fontId="21" fillId="0" borderId="21" xfId="73" applyFont="1" applyBorder="1" applyAlignment="1">
      <alignment horizontal="right" vertical="center"/>
    </xf>
    <xf numFmtId="49" fontId="21" fillId="0" borderId="22" xfId="73" applyNumberFormat="1" applyFont="1" applyBorder="1" applyAlignment="1">
      <alignment horizontal="left" vertical="center"/>
    </xf>
    <xf numFmtId="0" fontId="21" fillId="0" borderId="23" xfId="73" applyFont="1" applyBorder="1" applyAlignment="1">
      <alignment horizontal="left" vertical="center"/>
    </xf>
    <xf numFmtId="0" fontId="21" fillId="0" borderId="24" xfId="73" applyFont="1" applyBorder="1" applyAlignment="1">
      <alignment horizontal="left" vertical="center"/>
    </xf>
    <xf numFmtId="0" fontId="21" fillId="0" borderId="25" xfId="73" applyFont="1" applyBorder="1" applyAlignment="1">
      <alignment horizontal="left" vertical="center"/>
    </xf>
    <xf numFmtId="0" fontId="21" fillId="0" borderId="16" xfId="73" applyFont="1" applyBorder="1" applyAlignment="1">
      <alignment horizontal="left" vertical="center"/>
    </xf>
    <xf numFmtId="0" fontId="21" fillId="0" borderId="26" xfId="73" applyFont="1" applyBorder="1" applyAlignment="1">
      <alignment horizontal="left" vertical="center"/>
    </xf>
    <xf numFmtId="0" fontId="21" fillId="0" borderId="27" xfId="73" applyFont="1" applyBorder="1" applyAlignment="1">
      <alignment horizontal="left" vertical="center"/>
    </xf>
    <xf numFmtId="0" fontId="21" fillId="0" borderId="28" xfId="73" applyFont="1" applyBorder="1" applyAlignment="1">
      <alignment horizontal="left" vertical="center"/>
    </xf>
    <xf numFmtId="0" fontId="21" fillId="0" borderId="11" xfId="73" applyFont="1" applyBorder="1" applyAlignment="1">
      <alignment horizontal="right" vertical="center"/>
    </xf>
    <xf numFmtId="3" fontId="21" fillId="0" borderId="29" xfId="73" applyNumberFormat="1" applyFont="1" applyBorder="1" applyAlignment="1">
      <alignment horizontal="right" vertical="center"/>
    </xf>
    <xf numFmtId="3" fontId="21" fillId="0" borderId="13" xfId="73" applyNumberFormat="1" applyFont="1" applyBorder="1" applyAlignment="1">
      <alignment horizontal="right" vertical="center"/>
    </xf>
    <xf numFmtId="0" fontId="21" fillId="0" borderId="23" xfId="73" applyFont="1" applyBorder="1" applyAlignment="1">
      <alignment horizontal="right" vertical="center"/>
    </xf>
    <xf numFmtId="3" fontId="21" fillId="0" borderId="30" xfId="73" applyNumberFormat="1" applyFont="1" applyBorder="1" applyAlignment="1">
      <alignment horizontal="right" vertical="center"/>
    </xf>
    <xf numFmtId="0" fontId="21" fillId="0" borderId="24" xfId="73" applyFont="1" applyBorder="1" applyAlignment="1">
      <alignment horizontal="right" vertical="center"/>
    </xf>
    <xf numFmtId="3" fontId="21" fillId="0" borderId="25" xfId="73" applyNumberFormat="1" applyFont="1" applyBorder="1" applyAlignment="1">
      <alignment horizontal="right" vertical="center"/>
    </xf>
    <xf numFmtId="0" fontId="21" fillId="0" borderId="26" xfId="73" applyFont="1" applyBorder="1" applyAlignment="1">
      <alignment horizontal="right" vertical="center"/>
    </xf>
    <xf numFmtId="3" fontId="21" fillId="0" borderId="31" xfId="73" applyNumberFormat="1" applyFont="1" applyBorder="1" applyAlignment="1">
      <alignment horizontal="right" vertical="center"/>
    </xf>
    <xf numFmtId="0" fontId="21" fillId="0" borderId="27" xfId="73" applyFont="1" applyBorder="1" applyAlignment="1">
      <alignment horizontal="right" vertical="center"/>
    </xf>
    <xf numFmtId="3" fontId="21" fillId="0" borderId="28" xfId="73" applyNumberFormat="1" applyFont="1" applyBorder="1" applyAlignment="1">
      <alignment horizontal="right" vertical="center"/>
    </xf>
    <xf numFmtId="0" fontId="25" fillId="0" borderId="32" xfId="73" applyFont="1" applyBorder="1" applyAlignment="1">
      <alignment horizontal="center" vertical="center"/>
    </xf>
    <xf numFmtId="0" fontId="21" fillId="0" borderId="33" xfId="73" applyFont="1" applyBorder="1" applyAlignment="1">
      <alignment horizontal="left" vertical="center"/>
    </xf>
    <xf numFmtId="0" fontId="21" fillId="0" borderId="33" xfId="73" applyFont="1" applyBorder="1" applyAlignment="1">
      <alignment horizontal="center" vertical="center"/>
    </xf>
    <xf numFmtId="0" fontId="21" fillId="0" borderId="34" xfId="73" applyFont="1" applyBorder="1" applyAlignment="1">
      <alignment horizontal="center" vertical="center"/>
    </xf>
    <xf numFmtId="0" fontId="21" fillId="0" borderId="35" xfId="73" applyFont="1" applyBorder="1" applyAlignment="1">
      <alignment horizontal="center" vertical="center"/>
    </xf>
    <xf numFmtId="0" fontId="21" fillId="0" borderId="36" xfId="73" applyFont="1" applyBorder="1" applyAlignment="1">
      <alignment horizontal="center" vertical="center"/>
    </xf>
    <xf numFmtId="0" fontId="21" fillId="0" borderId="37" xfId="73" applyFont="1" applyBorder="1" applyAlignment="1">
      <alignment horizontal="center" vertical="center"/>
    </xf>
    <xf numFmtId="0" fontId="21" fillId="0" borderId="38" xfId="73" applyFont="1" applyBorder="1" applyAlignment="1">
      <alignment horizontal="center" vertical="center"/>
    </xf>
    <xf numFmtId="0" fontId="21" fillId="0" borderId="39" xfId="73" applyFont="1" applyBorder="1" applyAlignment="1">
      <alignment horizontal="left" vertical="center"/>
    </xf>
    <xf numFmtId="4" fontId="21" fillId="0" borderId="39" xfId="73" applyNumberFormat="1" applyFont="1" applyBorder="1" applyAlignment="1">
      <alignment horizontal="right" vertical="center"/>
    </xf>
    <xf numFmtId="4" fontId="21" fillId="0" borderId="40" xfId="73" applyNumberFormat="1" applyFont="1" applyBorder="1" applyAlignment="1">
      <alignment horizontal="right" vertical="center"/>
    </xf>
    <xf numFmtId="0" fontId="21" fillId="0" borderId="41" xfId="73" applyFont="1" applyBorder="1" applyAlignment="1">
      <alignment horizontal="left" vertical="center"/>
    </xf>
    <xf numFmtId="0" fontId="21" fillId="0" borderId="42" xfId="73" applyNumberFormat="1" applyFont="1" applyBorder="1" applyAlignment="1">
      <alignment horizontal="left" vertical="center"/>
    </xf>
    <xf numFmtId="0" fontId="21" fillId="0" borderId="43" xfId="73" applyFont="1" applyBorder="1" applyAlignment="1">
      <alignment horizontal="center" vertical="center"/>
    </xf>
    <xf numFmtId="0" fontId="21" fillId="0" borderId="10" xfId="73" applyFont="1" applyBorder="1" applyAlignment="1">
      <alignment horizontal="left" vertical="center"/>
    </xf>
    <xf numFmtId="4" fontId="21" fillId="0" borderId="10" xfId="73" applyNumberFormat="1" applyFont="1" applyBorder="1" applyAlignment="1">
      <alignment horizontal="right" vertical="center"/>
    </xf>
    <xf numFmtId="0" fontId="21" fillId="0" borderId="44" xfId="73" applyFont="1" applyBorder="1" applyAlignment="1">
      <alignment horizontal="left" vertical="center"/>
    </xf>
    <xf numFmtId="4" fontId="21" fillId="0" borderId="45" xfId="73" applyNumberFormat="1" applyFont="1" applyBorder="1" applyAlignment="1">
      <alignment horizontal="right" vertical="center"/>
    </xf>
    <xf numFmtId="4" fontId="21" fillId="0" borderId="46" xfId="73" applyNumberFormat="1" applyFont="1" applyBorder="1" applyAlignment="1">
      <alignment horizontal="right" vertical="center"/>
    </xf>
    <xf numFmtId="0" fontId="21" fillId="0" borderId="47" xfId="73" applyFont="1" applyBorder="1" applyAlignment="1">
      <alignment horizontal="center" vertical="center"/>
    </xf>
    <xf numFmtId="0" fontId="21" fillId="0" borderId="48" xfId="73" applyFont="1" applyBorder="1" applyAlignment="1">
      <alignment horizontal="left" vertical="center"/>
    </xf>
    <xf numFmtId="4" fontId="21" fillId="0" borderId="48" xfId="73" applyNumberFormat="1" applyFont="1" applyBorder="1" applyAlignment="1">
      <alignment horizontal="right" vertical="center"/>
    </xf>
    <xf numFmtId="4" fontId="21" fillId="0" borderId="49" xfId="73" applyNumberFormat="1" applyFont="1" applyBorder="1" applyAlignment="1">
      <alignment horizontal="right" vertical="center"/>
    </xf>
    <xf numFmtId="4" fontId="21" fillId="0" borderId="50" xfId="73" applyNumberFormat="1" applyFont="1" applyBorder="1" applyAlignment="1">
      <alignment horizontal="right" vertical="center"/>
    </xf>
    <xf numFmtId="0" fontId="21" fillId="0" borderId="27" xfId="73" applyFont="1" applyBorder="1"/>
    <xf numFmtId="0" fontId="21" fillId="0" borderId="35" xfId="73" applyFont="1" applyBorder="1" applyAlignment="1">
      <alignment horizontal="left" vertical="center"/>
    </xf>
    <xf numFmtId="49" fontId="21" fillId="0" borderId="44" xfId="73" applyNumberFormat="1" applyFont="1" applyBorder="1" applyAlignment="1">
      <alignment horizontal="left" vertical="center"/>
    </xf>
    <xf numFmtId="10" fontId="21" fillId="0" borderId="51" xfId="73" applyNumberFormat="1" applyFont="1" applyBorder="1" applyAlignment="1">
      <alignment horizontal="right" vertical="center"/>
    </xf>
    <xf numFmtId="0" fontId="21" fillId="0" borderId="52" xfId="73" applyFont="1" applyBorder="1" applyAlignment="1">
      <alignment horizontal="left" vertical="center"/>
    </xf>
    <xf numFmtId="49" fontId="21" fillId="0" borderId="15" xfId="73" applyNumberFormat="1" applyFont="1" applyBorder="1" applyAlignment="1">
      <alignment horizontal="right" vertical="center"/>
    </xf>
    <xf numFmtId="10" fontId="21" fillId="0" borderId="52" xfId="73" applyNumberFormat="1" applyFont="1" applyBorder="1" applyAlignment="1">
      <alignment horizontal="right" vertical="center"/>
    </xf>
    <xf numFmtId="0" fontId="21" fillId="0" borderId="49" xfId="73" applyFont="1" applyBorder="1" applyAlignment="1">
      <alignment horizontal="left" vertical="center"/>
    </xf>
    <xf numFmtId="0" fontId="21" fillId="0" borderId="53" xfId="73" applyFont="1" applyBorder="1" applyAlignment="1">
      <alignment horizontal="right" vertical="center"/>
    </xf>
    <xf numFmtId="0" fontId="21" fillId="0" borderId="54" xfId="73" applyFont="1" applyBorder="1" applyAlignment="1">
      <alignment horizontal="center" vertical="center"/>
    </xf>
    <xf numFmtId="0" fontId="21" fillId="0" borderId="55" xfId="73" applyFont="1" applyBorder="1" applyAlignment="1">
      <alignment horizontal="left" vertical="center"/>
    </xf>
    <xf numFmtId="0" fontId="21" fillId="0" borderId="55" xfId="73" applyFont="1" applyBorder="1" applyAlignment="1">
      <alignment horizontal="right" vertical="center"/>
    </xf>
    <xf numFmtId="0" fontId="21" fillId="0" borderId="56" xfId="73" applyFont="1" applyBorder="1" applyAlignment="1">
      <alignment horizontal="right" vertical="center"/>
    </xf>
    <xf numFmtId="3" fontId="21" fillId="0" borderId="57" xfId="73" applyNumberFormat="1" applyFont="1" applyBorder="1" applyAlignment="1">
      <alignment horizontal="right" vertical="center"/>
    </xf>
    <xf numFmtId="0" fontId="21" fillId="0" borderId="58" xfId="73" applyFont="1" applyBorder="1" applyAlignment="1">
      <alignment horizontal="left" vertical="center"/>
    </xf>
    <xf numFmtId="0" fontId="21" fillId="0" borderId="0" xfId="73" applyFont="1" applyBorder="1" applyAlignment="1">
      <alignment horizontal="right" vertical="center"/>
    </xf>
    <xf numFmtId="0" fontId="21" fillId="0" borderId="0" xfId="73" applyFont="1" applyBorder="1" applyAlignment="1">
      <alignment horizontal="left" vertical="center"/>
    </xf>
    <xf numFmtId="0" fontId="21" fillId="0" borderId="59" xfId="73" applyFont="1" applyBorder="1" applyAlignment="1">
      <alignment horizontal="right" vertical="center"/>
    </xf>
    <xf numFmtId="3" fontId="21" fillId="0" borderId="60" xfId="73" applyNumberFormat="1" applyFont="1" applyBorder="1" applyAlignment="1">
      <alignment horizontal="right" vertical="center"/>
    </xf>
    <xf numFmtId="0" fontId="21" fillId="0" borderId="30" xfId="73" applyFont="1" applyBorder="1" applyAlignment="1">
      <alignment horizontal="right" vertical="center"/>
    </xf>
    <xf numFmtId="3" fontId="21" fillId="0" borderId="59" xfId="73" applyNumberFormat="1" applyFont="1" applyBorder="1" applyAlignment="1">
      <alignment horizontal="right" vertical="center"/>
    </xf>
    <xf numFmtId="4" fontId="21" fillId="0" borderId="52" xfId="73" applyNumberFormat="1" applyFont="1" applyBorder="1" applyAlignment="1">
      <alignment horizontal="right" vertical="center"/>
    </xf>
    <xf numFmtId="0" fontId="21" fillId="0" borderId="26" xfId="73" applyFont="1" applyBorder="1" applyAlignment="1">
      <alignment horizontal="center" vertical="center"/>
    </xf>
    <xf numFmtId="3" fontId="21" fillId="0" borderId="27" xfId="73" applyNumberFormat="1" applyFont="1" applyBorder="1" applyAlignment="1">
      <alignment horizontal="right" vertical="center"/>
    </xf>
    <xf numFmtId="3" fontId="21" fillId="0" borderId="61" xfId="73" applyNumberFormat="1" applyFont="1" applyBorder="1" applyAlignment="1">
      <alignment horizontal="right" vertical="center"/>
    </xf>
    <xf numFmtId="0" fontId="25" fillId="0" borderId="62" xfId="73" applyFont="1" applyBorder="1" applyAlignment="1">
      <alignment horizontal="center" vertical="center"/>
    </xf>
    <xf numFmtId="0" fontId="21" fillId="0" borderId="63" xfId="73" applyFont="1" applyBorder="1" applyAlignment="1">
      <alignment horizontal="left" vertical="center"/>
    </xf>
    <xf numFmtId="0" fontId="21" fillId="0" borderId="64" xfId="73" applyFont="1" applyBorder="1" applyAlignment="1">
      <alignment horizontal="left" vertical="center"/>
    </xf>
    <xf numFmtId="167" fontId="21" fillId="0" borderId="65" xfId="73" applyNumberFormat="1" applyFont="1" applyBorder="1" applyAlignment="1">
      <alignment horizontal="right" vertical="center"/>
    </xf>
    <xf numFmtId="0" fontId="21" fillId="0" borderId="54" xfId="73" applyFont="1" applyBorder="1" applyAlignment="1">
      <alignment horizontal="left" vertical="center"/>
    </xf>
    <xf numFmtId="0" fontId="21" fillId="0" borderId="55" xfId="73" applyFont="1" applyBorder="1" applyAlignment="1">
      <alignment horizontal="center" vertical="center"/>
    </xf>
    <xf numFmtId="0" fontId="21" fillId="0" borderId="57" xfId="73" applyFont="1" applyBorder="1" applyAlignment="1">
      <alignment horizontal="center" vertical="center"/>
    </xf>
    <xf numFmtId="0" fontId="21" fillId="0" borderId="60" xfId="73" applyFont="1" applyBorder="1" applyAlignment="1">
      <alignment horizontal="left" vertical="center"/>
    </xf>
    <xf numFmtId="49" fontId="21" fillId="0" borderId="0" xfId="0" applyNumberFormat="1" applyFont="1" applyAlignment="1" applyProtection="1">
      <alignment horizontal="left" vertical="top" wrapText="1"/>
    </xf>
    <xf numFmtId="4" fontId="21" fillId="0" borderId="0" xfId="0" applyNumberFormat="1" applyFont="1" applyProtection="1"/>
    <xf numFmtId="168" fontId="21" fillId="0" borderId="0" xfId="0" applyNumberFormat="1" applyFont="1" applyProtection="1"/>
    <xf numFmtId="169" fontId="21" fillId="0" borderId="0" xfId="0" applyNumberFormat="1" applyFont="1" applyProtection="1"/>
    <xf numFmtId="0" fontId="21" fillId="0" borderId="0" xfId="0" applyFont="1" applyProtection="1"/>
    <xf numFmtId="0" fontId="25" fillId="0" borderId="0" xfId="0" applyFont="1" applyProtection="1"/>
    <xf numFmtId="0" fontId="22" fillId="0" borderId="0" xfId="0" applyFont="1" applyProtection="1"/>
    <xf numFmtId="0" fontId="21" fillId="0" borderId="66" xfId="0" applyFont="1" applyBorder="1" applyAlignment="1" applyProtection="1">
      <alignment horizontal="center"/>
    </xf>
    <xf numFmtId="0" fontId="21" fillId="0" borderId="10" xfId="0" applyFont="1" applyBorder="1" applyAlignment="1" applyProtection="1">
      <alignment horizontal="center"/>
    </xf>
    <xf numFmtId="0" fontId="21" fillId="0" borderId="39" xfId="0" applyFont="1" applyBorder="1" applyAlignment="1" applyProtection="1">
      <alignment horizontal="center"/>
    </xf>
    <xf numFmtId="49" fontId="25" fillId="0" borderId="0" xfId="0" applyNumberFormat="1" applyFont="1" applyAlignment="1" applyProtection="1">
      <alignment horizontal="left" vertical="top" wrapText="1"/>
    </xf>
    <xf numFmtId="4" fontId="25" fillId="0" borderId="0" xfId="0" applyNumberFormat="1" applyFont="1" applyProtection="1"/>
    <xf numFmtId="168" fontId="25" fillId="0" borderId="0" xfId="0" applyNumberFormat="1" applyFont="1" applyProtection="1"/>
    <xf numFmtId="169" fontId="25" fillId="0" borderId="0" xfId="0" applyNumberFormat="1" applyFont="1" applyProtection="1"/>
    <xf numFmtId="0" fontId="21" fillId="0" borderId="0" xfId="0" applyFont="1" applyAlignment="1" applyProtection="1">
      <alignment horizontal="right" vertical="top"/>
    </xf>
    <xf numFmtId="49" fontId="21" fillId="0" borderId="0" xfId="0" applyNumberFormat="1" applyFont="1" applyAlignment="1" applyProtection="1">
      <alignment horizontal="center" vertical="top"/>
    </xf>
    <xf numFmtId="49" fontId="21" fillId="0" borderId="0" xfId="0" applyNumberFormat="1" applyFont="1" applyAlignment="1" applyProtection="1">
      <alignment vertical="top"/>
    </xf>
    <xf numFmtId="169" fontId="21" fillId="0" borderId="0" xfId="0" applyNumberFormat="1" applyFont="1" applyAlignment="1" applyProtection="1">
      <alignment vertical="top"/>
    </xf>
    <xf numFmtId="0" fontId="21" fillId="0" borderId="0" xfId="0" applyFont="1" applyAlignment="1" applyProtection="1">
      <alignment vertical="top"/>
    </xf>
    <xf numFmtId="4" fontId="21" fillId="0" borderId="0" xfId="0" applyNumberFormat="1" applyFont="1" applyAlignment="1" applyProtection="1">
      <alignment vertical="top"/>
    </xf>
    <xf numFmtId="168" fontId="21" fillId="0" borderId="0" xfId="0" applyNumberFormat="1" applyFont="1" applyAlignment="1" applyProtection="1">
      <alignment vertical="top"/>
    </xf>
    <xf numFmtId="0" fontId="21" fillId="0" borderId="0" xfId="0" applyFont="1" applyAlignment="1" applyProtection="1">
      <alignment horizontal="center" vertical="top"/>
    </xf>
    <xf numFmtId="170" fontId="21" fillId="0" borderId="0" xfId="0" applyNumberFormat="1" applyFont="1" applyAlignment="1" applyProtection="1">
      <alignment vertical="top"/>
    </xf>
    <xf numFmtId="0" fontId="21" fillId="0" borderId="0" xfId="0" applyFont="1" applyAlignment="1" applyProtection="1">
      <alignment wrapText="1"/>
    </xf>
    <xf numFmtId="0" fontId="23" fillId="0" borderId="0" xfId="0" applyFont="1" applyAlignment="1" applyProtection="1">
      <alignment horizontal="center"/>
    </xf>
    <xf numFmtId="0" fontId="23" fillId="0" borderId="0" xfId="0" applyFont="1" applyAlignment="1" applyProtection="1">
      <alignment horizontal="right"/>
    </xf>
    <xf numFmtId="49" fontId="21" fillId="0" borderId="0" xfId="0" applyNumberFormat="1" applyFont="1" applyProtection="1"/>
    <xf numFmtId="171" fontId="23" fillId="0" borderId="0" xfId="0" applyNumberFormat="1" applyFont="1" applyAlignment="1" applyProtection="1">
      <alignment horizontal="right"/>
    </xf>
    <xf numFmtId="4" fontId="23" fillId="0" borderId="0" xfId="0" applyNumberFormat="1" applyFont="1" applyAlignment="1" applyProtection="1">
      <alignment horizontal="right"/>
    </xf>
    <xf numFmtId="169" fontId="23" fillId="0" borderId="0" xfId="0" applyNumberFormat="1" applyFont="1" applyAlignment="1" applyProtection="1">
      <alignment horizontal="right"/>
    </xf>
    <xf numFmtId="172" fontId="23" fillId="0" borderId="0" xfId="0" applyNumberFormat="1" applyFont="1" applyAlignment="1" applyProtection="1">
      <alignment horizontal="right"/>
    </xf>
    <xf numFmtId="49" fontId="21" fillId="0" borderId="0" xfId="0" applyNumberFormat="1" applyFont="1" applyAlignment="1" applyProtection="1">
      <alignment horizontal="center"/>
    </xf>
    <xf numFmtId="49" fontId="21" fillId="0" borderId="0" xfId="0" applyNumberFormat="1" applyFont="1" applyAlignment="1" applyProtection="1"/>
    <xf numFmtId="0" fontId="22" fillId="0" borderId="0" xfId="0" applyFont="1" applyAlignment="1" applyProtection="1">
      <alignment wrapText="1"/>
    </xf>
    <xf numFmtId="0" fontId="21" fillId="0" borderId="66" xfId="0" applyFont="1" applyBorder="1" applyAlignment="1" applyProtection="1">
      <alignment horizontal="center" wrapText="1"/>
    </xf>
    <xf numFmtId="0" fontId="21" fillId="0" borderId="0" xfId="0" applyNumberFormat="1" applyFont="1" applyBorder="1" applyAlignment="1" applyProtection="1">
      <alignment horizontal="center"/>
    </xf>
    <xf numFmtId="0" fontId="26" fillId="0" borderId="0" xfId="0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</xf>
    <xf numFmtId="0" fontId="21" fillId="0" borderId="0" xfId="0" applyFont="1" applyAlignment="1" applyProtection="1">
      <alignment horizontal="left"/>
    </xf>
    <xf numFmtId="0" fontId="21" fillId="0" borderId="39" xfId="0" applyFont="1" applyBorder="1" applyAlignment="1" applyProtection="1">
      <alignment horizontal="center" vertical="center"/>
    </xf>
    <xf numFmtId="0" fontId="21" fillId="0" borderId="39" xfId="0" applyFont="1" applyBorder="1" applyAlignment="1" applyProtection="1">
      <alignment horizontal="center" wrapText="1"/>
    </xf>
    <xf numFmtId="171" fontId="21" fillId="0" borderId="0" xfId="0" applyNumberFormat="1" applyFont="1" applyAlignment="1" applyProtection="1">
      <alignment vertical="top"/>
    </xf>
    <xf numFmtId="49" fontId="25" fillId="0" borderId="0" xfId="0" applyNumberFormat="1" applyFont="1" applyAlignment="1" applyProtection="1">
      <alignment horizontal="left" vertical="top"/>
    </xf>
    <xf numFmtId="49" fontId="21" fillId="0" borderId="0" xfId="0" applyNumberFormat="1" applyFont="1" applyAlignment="1" applyProtection="1">
      <alignment horizontal="left" vertical="top"/>
    </xf>
    <xf numFmtId="49" fontId="21" fillId="0" borderId="0" xfId="0" applyNumberFormat="1" applyFont="1" applyAlignment="1" applyProtection="1">
      <alignment horizontal="right" vertical="top"/>
    </xf>
    <xf numFmtId="49" fontId="27" fillId="0" borderId="0" xfId="0" applyNumberFormat="1" applyFont="1" applyAlignment="1" applyProtection="1">
      <alignment horizontal="center" vertical="top"/>
    </xf>
    <xf numFmtId="49" fontId="27" fillId="0" borderId="0" xfId="0" applyNumberFormat="1" applyFont="1" applyAlignment="1" applyProtection="1">
      <alignment vertical="top"/>
    </xf>
    <xf numFmtId="49" fontId="27" fillId="0" borderId="0" xfId="0" applyNumberFormat="1" applyFont="1" applyAlignment="1" applyProtection="1">
      <alignment horizontal="left" vertical="top" wrapText="1"/>
    </xf>
    <xf numFmtId="169" fontId="27" fillId="0" borderId="0" xfId="0" applyNumberFormat="1" applyFont="1" applyAlignment="1" applyProtection="1">
      <alignment vertical="top"/>
    </xf>
    <xf numFmtId="0" fontId="27" fillId="0" borderId="0" xfId="0" applyFont="1" applyAlignment="1" applyProtection="1">
      <alignment vertical="top"/>
    </xf>
    <xf numFmtId="4" fontId="27" fillId="0" borderId="0" xfId="0" applyNumberFormat="1" applyFont="1" applyAlignment="1" applyProtection="1">
      <alignment vertical="top"/>
    </xf>
    <xf numFmtId="168" fontId="27" fillId="0" borderId="0" xfId="0" applyNumberFormat="1" applyFont="1" applyAlignment="1" applyProtection="1">
      <alignment vertical="top"/>
    </xf>
    <xf numFmtId="0" fontId="27" fillId="0" borderId="0" xfId="0" applyFont="1" applyAlignment="1" applyProtection="1">
      <alignment horizontal="center" vertical="top"/>
    </xf>
    <xf numFmtId="170" fontId="27" fillId="0" borderId="0" xfId="0" applyNumberFormat="1" applyFont="1" applyAlignment="1" applyProtection="1">
      <alignment vertical="top"/>
    </xf>
    <xf numFmtId="49" fontId="21" fillId="0" borderId="0" xfId="0" applyNumberFormat="1" applyFont="1" applyAlignment="1" applyProtection="1">
      <alignment horizontal="right" vertical="top" wrapText="1"/>
    </xf>
    <xf numFmtId="4" fontId="25" fillId="0" borderId="0" xfId="0" applyNumberFormat="1" applyFont="1" applyAlignment="1" applyProtection="1">
      <alignment vertical="top"/>
    </xf>
    <xf numFmtId="168" fontId="25" fillId="0" borderId="0" xfId="0" applyNumberFormat="1" applyFont="1" applyAlignment="1" applyProtection="1">
      <alignment vertical="top"/>
    </xf>
    <xf numFmtId="169" fontId="25" fillId="0" borderId="0" xfId="0" applyNumberFormat="1" applyFont="1" applyAlignment="1" applyProtection="1">
      <alignment vertical="top"/>
    </xf>
    <xf numFmtId="170" fontId="25" fillId="0" borderId="0" xfId="0" applyNumberFormat="1" applyFont="1" applyAlignment="1" applyProtection="1">
      <alignment vertical="top"/>
    </xf>
    <xf numFmtId="49" fontId="25" fillId="0" borderId="0" xfId="0" applyNumberFormat="1" applyFont="1" applyAlignment="1" applyProtection="1">
      <alignment horizontal="right" vertical="top" wrapText="1"/>
    </xf>
    <xf numFmtId="49" fontId="21" fillId="0" borderId="0" xfId="0" applyNumberFormat="1" applyFont="1" applyAlignment="1" applyProtection="1">
      <alignment horizontal="left"/>
      <protection locked="0"/>
    </xf>
    <xf numFmtId="169" fontId="21" fillId="0" borderId="0" xfId="0" applyNumberFormat="1" applyFont="1" applyAlignment="1" applyProtection="1">
      <alignment horizontal="right"/>
      <protection locked="0"/>
    </xf>
    <xf numFmtId="0" fontId="25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25" fillId="0" borderId="0" xfId="0" applyFont="1" applyAlignment="1" applyProtection="1">
      <alignment horizontal="right"/>
      <protection locked="0"/>
    </xf>
    <xf numFmtId="49" fontId="21" fillId="0" borderId="0" xfId="0" applyNumberFormat="1" applyFont="1" applyAlignment="1" applyProtection="1">
      <alignment horizontal="center"/>
      <protection locked="0"/>
    </xf>
    <xf numFmtId="49" fontId="21" fillId="0" borderId="0" xfId="0" applyNumberFormat="1" applyFont="1" applyAlignment="1" applyProtection="1">
      <protection locked="0"/>
    </xf>
    <xf numFmtId="169" fontId="21" fillId="0" borderId="0" xfId="0" applyNumberFormat="1" applyFont="1" applyProtection="1">
      <protection locked="0"/>
    </xf>
    <xf numFmtId="0" fontId="21" fillId="0" borderId="66" xfId="0" applyFont="1" applyBorder="1" applyAlignment="1" applyProtection="1">
      <alignment horizontal="left"/>
      <protection locked="0"/>
    </xf>
    <xf numFmtId="0" fontId="21" fillId="0" borderId="66" xfId="0" applyNumberFormat="1" applyFont="1" applyBorder="1" applyAlignment="1" applyProtection="1">
      <alignment horizontal="center"/>
      <protection locked="0"/>
    </xf>
    <xf numFmtId="0" fontId="21" fillId="0" borderId="39" xfId="0" applyFont="1" applyBorder="1" applyAlignment="1" applyProtection="1">
      <alignment horizontal="left"/>
      <protection locked="0"/>
    </xf>
    <xf numFmtId="0" fontId="21" fillId="0" borderId="39" xfId="0" applyFont="1" applyBorder="1" applyAlignment="1" applyProtection="1">
      <alignment horizontal="left" vertical="center"/>
      <protection locked="0"/>
    </xf>
    <xf numFmtId="0" fontId="21" fillId="0" borderId="39" xfId="0" applyNumberFormat="1" applyFont="1" applyBorder="1" applyAlignment="1" applyProtection="1">
      <alignment horizontal="center"/>
      <protection locked="0"/>
    </xf>
    <xf numFmtId="4" fontId="21" fillId="0" borderId="0" xfId="0" applyNumberFormat="1" applyFont="1" applyAlignment="1" applyProtection="1">
      <alignment vertical="top"/>
      <protection locked="0"/>
    </xf>
    <xf numFmtId="4" fontId="27" fillId="0" borderId="0" xfId="0" applyNumberFormat="1" applyFont="1" applyAlignment="1" applyProtection="1">
      <alignment vertical="top"/>
      <protection locked="0"/>
    </xf>
    <xf numFmtId="0" fontId="21" fillId="0" borderId="66" xfId="0" applyFont="1" applyBorder="1" applyAlignment="1" applyProtection="1">
      <alignment horizontal="center"/>
    </xf>
  </cellXfs>
  <cellStyles count="97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Accent1" xfId="42"/>
    <cellStyle name="Accent2" xfId="43"/>
    <cellStyle name="Accent3" xfId="44"/>
    <cellStyle name="Accent4" xfId="45"/>
    <cellStyle name="Accent5" xfId="46"/>
    <cellStyle name="Accent6" xfId="47"/>
    <cellStyle name="Bad" xfId="48"/>
    <cellStyle name="Calculation" xfId="49"/>
    <cellStyle name="Celkem" xfId="50"/>
    <cellStyle name="data" xfId="51"/>
    <cellStyle name="Explanatory Text" xfId="52"/>
    <cellStyle name="Good" xfId="53"/>
    <cellStyle name="Heading 1" xfId="54"/>
    <cellStyle name="Heading 2" xfId="55"/>
    <cellStyle name="Heading 3" xfId="56"/>
    <cellStyle name="Heading 4" xfId="57"/>
    <cellStyle name="Check Cell" xfId="58"/>
    <cellStyle name="Chybně" xfId="59"/>
    <cellStyle name="Input" xfId="60"/>
    <cellStyle name="Kontrolní buňka" xfId="61"/>
    <cellStyle name="Linked Cell" xfId="62"/>
    <cellStyle name="Nadpis" xfId="63"/>
    <cellStyle name="Nadpis 1" xfId="64" builtinId="16" customBuiltin="1"/>
    <cellStyle name="Nadpis 2" xfId="65" builtinId="17" customBuiltin="1"/>
    <cellStyle name="Nadpis 3" xfId="66" builtinId="18" customBuiltin="1"/>
    <cellStyle name="Nadpis 4" xfId="67" builtinId="19" customBuiltin="1"/>
    <cellStyle name="Nadpis1" xfId="68"/>
    <cellStyle name="Název" xfId="69"/>
    <cellStyle name="Neutral" xfId="70"/>
    <cellStyle name="Neutrální" xfId="71"/>
    <cellStyle name="Normálne" xfId="0" builtinId="0"/>
    <cellStyle name="normálne_KLs" xfId="72"/>
    <cellStyle name="normálne_KLv" xfId="73"/>
    <cellStyle name="Note" xfId="74"/>
    <cellStyle name="Output" xfId="75"/>
    <cellStyle name="Poznámka" xfId="76" builtinId="10" customBuiltin="1"/>
    <cellStyle name="Propojená buňka" xfId="77"/>
    <cellStyle name="Správně" xfId="78"/>
    <cellStyle name="TEXT" xfId="79"/>
    <cellStyle name="Text upozornění" xfId="80"/>
    <cellStyle name="TEXT1" xfId="81"/>
    <cellStyle name="Title" xfId="82"/>
    <cellStyle name="Total" xfId="83"/>
    <cellStyle name="Vstup" xfId="84" builtinId="20" customBuiltin="1"/>
    <cellStyle name="Výpočet" xfId="85" builtinId="22" customBuiltin="1"/>
    <cellStyle name="Výsledok" xfId="86"/>
    <cellStyle name="Výsledok2" xfId="87"/>
    <cellStyle name="Výstup" xfId="88" builtinId="21" customBuiltin="1"/>
    <cellStyle name="Vysvětlující text" xfId="89"/>
    <cellStyle name="Warning Text" xfId="90"/>
    <cellStyle name="Zvýraznění 1" xfId="91"/>
    <cellStyle name="Zvýraznění 2" xfId="92"/>
    <cellStyle name="Zvýraznění 3" xfId="93"/>
    <cellStyle name="Zvýraznění 4" xfId="94"/>
    <cellStyle name="Zvýraznění 5" xfId="95"/>
    <cellStyle name="Zvýraznění 6" xfId="9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1"/>
  <sheetViews>
    <sheetView showGridLines="0" topLeftCell="A4" workbookViewId="0">
      <selection activeCell="J5" sqref="J5"/>
    </sheetView>
  </sheetViews>
  <sheetFormatPr defaultRowHeight="12.75" customHeight="1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17.7109375" style="1" customWidth="1"/>
    <col min="9" max="9" width="8.7109375" style="1" customWidth="1"/>
    <col min="10" max="10" width="14.5703125" style="1" customWidth="1"/>
    <col min="11" max="11" width="2.28515625" style="1" customWidth="1"/>
    <col min="12" max="25" width="4.570312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2:30" ht="28.5" customHeight="1">
      <c r="B1" s="2" t="s">
        <v>0</v>
      </c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4" t="s">
        <v>1</v>
      </c>
      <c r="AA1" s="4" t="s">
        <v>2</v>
      </c>
      <c r="AB1" s="4" t="s">
        <v>3</v>
      </c>
      <c r="AC1" s="4" t="s">
        <v>4</v>
      </c>
      <c r="AD1" s="4" t="s">
        <v>5</v>
      </c>
    </row>
    <row r="2" spans="2:30" ht="18" customHeight="1">
      <c r="B2" s="5" t="s">
        <v>6</v>
      </c>
      <c r="C2" s="6"/>
      <c r="D2" s="6"/>
      <c r="E2" s="6"/>
      <c r="F2" s="6"/>
      <c r="G2" s="6"/>
      <c r="H2" s="7"/>
      <c r="I2" s="7" t="s">
        <v>7</v>
      </c>
      <c r="J2" s="8" t="s">
        <v>8</v>
      </c>
      <c r="Z2" s="4" t="s">
        <v>9</v>
      </c>
      <c r="AA2" s="9" t="s">
        <v>10</v>
      </c>
      <c r="AB2" s="10" t="s">
        <v>11</v>
      </c>
      <c r="AC2" s="9"/>
      <c r="AD2" s="11"/>
    </row>
    <row r="3" spans="2:30" ht="18" customHeight="1">
      <c r="B3" s="12" t="s">
        <v>12</v>
      </c>
      <c r="C3" s="13"/>
      <c r="D3" s="13"/>
      <c r="E3" s="13"/>
      <c r="F3" s="13"/>
      <c r="G3" s="13"/>
      <c r="H3" s="14"/>
      <c r="I3" s="14" t="s">
        <v>13</v>
      </c>
      <c r="J3" s="15" t="s">
        <v>14</v>
      </c>
      <c r="Z3" s="4" t="s">
        <v>15</v>
      </c>
      <c r="AA3" s="9" t="s">
        <v>16</v>
      </c>
      <c r="AB3" s="10" t="s">
        <v>11</v>
      </c>
      <c r="AC3" s="9" t="s">
        <v>17</v>
      </c>
      <c r="AD3" s="11" t="s">
        <v>18</v>
      </c>
    </row>
    <row r="4" spans="2:30" ht="18" customHeight="1">
      <c r="B4" s="16" t="s">
        <v>19</v>
      </c>
      <c r="C4" s="17"/>
      <c r="D4" s="17"/>
      <c r="E4" s="17"/>
      <c r="F4" s="17"/>
      <c r="G4" s="17"/>
      <c r="H4" s="18"/>
      <c r="I4" s="18"/>
      <c r="J4" s="19"/>
      <c r="Z4" s="4" t="s">
        <v>20</v>
      </c>
      <c r="AA4" s="9" t="s">
        <v>21</v>
      </c>
      <c r="AB4" s="10" t="s">
        <v>11</v>
      </c>
      <c r="AC4" s="9"/>
      <c r="AD4" s="11"/>
    </row>
    <row r="5" spans="2:30" ht="18" customHeight="1">
      <c r="B5" s="20" t="s">
        <v>22</v>
      </c>
      <c r="C5" s="21"/>
      <c r="D5" s="21"/>
      <c r="E5" s="21" t="s">
        <v>23</v>
      </c>
      <c r="F5" s="22"/>
      <c r="G5" s="21"/>
      <c r="H5" s="21" t="s">
        <v>24</v>
      </c>
      <c r="I5" s="22" t="s">
        <v>25</v>
      </c>
      <c r="J5" s="23" t="s">
        <v>528</v>
      </c>
      <c r="Z5" s="4" t="s">
        <v>26</v>
      </c>
      <c r="AA5" s="9" t="s">
        <v>16</v>
      </c>
      <c r="AB5" s="10" t="s">
        <v>11</v>
      </c>
      <c r="AC5" s="9" t="s">
        <v>17</v>
      </c>
      <c r="AD5" s="11" t="s">
        <v>18</v>
      </c>
    </row>
    <row r="6" spans="2:30" ht="18" customHeight="1">
      <c r="B6" s="5" t="s">
        <v>27</v>
      </c>
      <c r="C6" s="6"/>
      <c r="D6" s="6"/>
      <c r="E6" s="6"/>
      <c r="F6" s="6"/>
      <c r="G6" s="6" t="s">
        <v>28</v>
      </c>
      <c r="H6" s="6"/>
      <c r="I6" s="6"/>
      <c r="J6" s="8"/>
      <c r="Z6" s="4" t="s">
        <v>29</v>
      </c>
      <c r="AA6" s="9" t="s">
        <v>30</v>
      </c>
      <c r="AB6" s="10" t="s">
        <v>11</v>
      </c>
      <c r="AC6" s="9" t="s">
        <v>17</v>
      </c>
      <c r="AD6" s="11" t="s">
        <v>18</v>
      </c>
    </row>
    <row r="7" spans="2:30" ht="18" customHeight="1">
      <c r="B7" s="24"/>
      <c r="C7" s="25"/>
      <c r="D7" s="25"/>
      <c r="E7" s="25"/>
      <c r="F7" s="25"/>
      <c r="G7" s="25" t="s">
        <v>31</v>
      </c>
      <c r="H7" s="25"/>
      <c r="I7" s="25" t="s">
        <v>32</v>
      </c>
      <c r="J7" s="26"/>
    </row>
    <row r="8" spans="2:30" ht="18" customHeight="1">
      <c r="B8" s="12" t="s">
        <v>33</v>
      </c>
      <c r="C8" s="13"/>
      <c r="D8" s="13"/>
      <c r="E8" s="13"/>
      <c r="F8" s="13"/>
      <c r="G8" s="13" t="s">
        <v>28</v>
      </c>
      <c r="H8" s="13"/>
      <c r="I8" s="13"/>
      <c r="J8" s="27"/>
    </row>
    <row r="9" spans="2:30" ht="18" customHeight="1">
      <c r="B9" s="16"/>
      <c r="C9" s="17"/>
      <c r="D9" s="17"/>
      <c r="E9" s="17"/>
      <c r="F9" s="17"/>
      <c r="G9" s="25" t="s">
        <v>31</v>
      </c>
      <c r="H9" s="17"/>
      <c r="I9" s="17" t="s">
        <v>32</v>
      </c>
      <c r="J9" s="19"/>
    </row>
    <row r="10" spans="2:30" ht="18" customHeight="1">
      <c r="B10" s="12" t="s">
        <v>34</v>
      </c>
      <c r="C10" s="13"/>
      <c r="D10" s="13"/>
      <c r="E10" s="13"/>
      <c r="F10" s="13"/>
      <c r="G10" s="13" t="s">
        <v>28</v>
      </c>
      <c r="H10" s="13"/>
      <c r="I10" s="13"/>
      <c r="J10" s="27"/>
    </row>
    <row r="11" spans="2:30" ht="18" customHeight="1">
      <c r="B11" s="28"/>
      <c r="C11" s="29" t="s">
        <v>35</v>
      </c>
      <c r="D11" s="29"/>
      <c r="E11" s="29"/>
      <c r="F11" s="29"/>
      <c r="G11" s="29" t="s">
        <v>31</v>
      </c>
      <c r="H11" s="29"/>
      <c r="I11" s="29" t="s">
        <v>32</v>
      </c>
      <c r="J11" s="30"/>
    </row>
    <row r="12" spans="2:30" ht="18" customHeight="1">
      <c r="B12" s="31">
        <v>1</v>
      </c>
      <c r="C12" s="6" t="s">
        <v>36</v>
      </c>
      <c r="D12" s="6"/>
      <c r="E12" s="6"/>
      <c r="F12" s="32">
        <f>IF(B12&lt;&gt;0,ROUND($J$31/B12,0),0)</f>
        <v>0</v>
      </c>
      <c r="G12" s="7">
        <v>1</v>
      </c>
      <c r="H12" s="6" t="s">
        <v>37</v>
      </c>
      <c r="I12" s="6"/>
      <c r="J12" s="33"/>
    </row>
    <row r="13" spans="2:30" ht="18" customHeight="1">
      <c r="B13" s="34">
        <v>1</v>
      </c>
      <c r="C13" s="25" t="s">
        <v>38</v>
      </c>
      <c r="D13" s="25"/>
      <c r="E13" s="25"/>
      <c r="F13" s="35">
        <f>IF(B13&lt;&gt;0,ROUND($J$31/B13,0),0)</f>
        <v>0</v>
      </c>
      <c r="G13" s="36"/>
      <c r="H13" s="25"/>
      <c r="I13" s="25"/>
      <c r="J13" s="37">
        <f>IF(G13&lt;&gt;0,ROUND($J$31/G13,0),0)</f>
        <v>0</v>
      </c>
    </row>
    <row r="14" spans="2:30" ht="18" customHeight="1">
      <c r="B14" s="38">
        <v>1</v>
      </c>
      <c r="C14" s="29" t="s">
        <v>39</v>
      </c>
      <c r="D14" s="29"/>
      <c r="E14" s="29"/>
      <c r="F14" s="39">
        <f>IF(B14&lt;&gt;0,ROUND($J$31/B14,0),0)</f>
        <v>0</v>
      </c>
      <c r="G14" s="40"/>
      <c r="H14" s="29"/>
      <c r="I14" s="29"/>
      <c r="J14" s="41">
        <f>IF(G14&lt;&gt;0,ROUND($J$31/G14,0),0)</f>
        <v>0</v>
      </c>
    </row>
    <row r="15" spans="2:30" ht="18" customHeight="1">
      <c r="B15" s="42" t="s">
        <v>40</v>
      </c>
      <c r="C15" s="43" t="s">
        <v>41</v>
      </c>
      <c r="D15" s="44" t="s">
        <v>42</v>
      </c>
      <c r="E15" s="44" t="s">
        <v>43</v>
      </c>
      <c r="F15" s="45" t="s">
        <v>44</v>
      </c>
      <c r="G15" s="42" t="s">
        <v>45</v>
      </c>
      <c r="H15" s="46" t="s">
        <v>46</v>
      </c>
      <c r="I15" s="47"/>
      <c r="J15" s="48"/>
    </row>
    <row r="16" spans="2:30" ht="18" customHeight="1">
      <c r="B16" s="49">
        <v>1</v>
      </c>
      <c r="C16" s="50" t="s">
        <v>47</v>
      </c>
      <c r="D16" s="51">
        <f>Prehlad!H98</f>
        <v>0</v>
      </c>
      <c r="E16" s="51">
        <f>Prehlad!I98</f>
        <v>0</v>
      </c>
      <c r="F16" s="52">
        <f>D16+E16</f>
        <v>0</v>
      </c>
      <c r="G16" s="49">
        <v>6</v>
      </c>
      <c r="H16" s="53" t="s">
        <v>48</v>
      </c>
      <c r="I16" s="54"/>
      <c r="J16" s="52">
        <v>0</v>
      </c>
    </row>
    <row r="17" spans="2:10" ht="18" customHeight="1">
      <c r="B17" s="55">
        <v>2</v>
      </c>
      <c r="C17" s="56" t="s">
        <v>49</v>
      </c>
      <c r="D17" s="57">
        <f>Prehlad!H163</f>
        <v>0</v>
      </c>
      <c r="E17" s="57">
        <f>Prehlad!I163</f>
        <v>0</v>
      </c>
      <c r="F17" s="52">
        <f>D17+E17</f>
        <v>0</v>
      </c>
      <c r="G17" s="55">
        <v>7</v>
      </c>
      <c r="H17" s="58" t="s">
        <v>50</v>
      </c>
      <c r="I17" s="13"/>
      <c r="J17" s="59">
        <v>0</v>
      </c>
    </row>
    <row r="18" spans="2:10" ht="18" customHeight="1">
      <c r="B18" s="55">
        <v>3</v>
      </c>
      <c r="C18" s="56" t="s">
        <v>51</v>
      </c>
      <c r="D18" s="57"/>
      <c r="E18" s="57"/>
      <c r="F18" s="52">
        <f>D18+E18</f>
        <v>0</v>
      </c>
      <c r="G18" s="55">
        <v>8</v>
      </c>
      <c r="H18" s="58" t="s">
        <v>52</v>
      </c>
      <c r="I18" s="13"/>
      <c r="J18" s="59">
        <v>0</v>
      </c>
    </row>
    <row r="19" spans="2:10" ht="18" customHeight="1">
      <c r="B19" s="55">
        <v>4</v>
      </c>
      <c r="C19" s="56" t="s">
        <v>53</v>
      </c>
      <c r="D19" s="57"/>
      <c r="E19" s="57"/>
      <c r="F19" s="60">
        <f>D19+E19</f>
        <v>0</v>
      </c>
      <c r="G19" s="55">
        <v>9</v>
      </c>
      <c r="H19" s="58" t="s">
        <v>54</v>
      </c>
      <c r="I19" s="13"/>
      <c r="J19" s="59">
        <v>0</v>
      </c>
    </row>
    <row r="20" spans="2:10" ht="18" customHeight="1">
      <c r="B20" s="61">
        <v>5</v>
      </c>
      <c r="C20" s="62" t="s">
        <v>55</v>
      </c>
      <c r="D20" s="63">
        <f>SUM(D16:D19)</f>
        <v>0</v>
      </c>
      <c r="E20" s="64">
        <f>SUM(E16:E19)</f>
        <v>0</v>
      </c>
      <c r="F20" s="65">
        <f>SUM(F16:F19)</f>
        <v>0</v>
      </c>
      <c r="G20" s="61">
        <v>10</v>
      </c>
      <c r="H20" s="66"/>
      <c r="I20" s="22" t="s">
        <v>56</v>
      </c>
      <c r="J20" s="65">
        <f>SUM(J16:J19)</f>
        <v>0</v>
      </c>
    </row>
    <row r="21" spans="2:10" ht="18" customHeight="1">
      <c r="B21" s="42" t="s">
        <v>57</v>
      </c>
      <c r="C21" s="67"/>
      <c r="D21" s="47" t="s">
        <v>58</v>
      </c>
      <c r="E21" s="47"/>
      <c r="F21" s="48"/>
      <c r="G21" s="42" t="s">
        <v>59</v>
      </c>
      <c r="H21" s="46" t="s">
        <v>60</v>
      </c>
      <c r="I21" s="47"/>
      <c r="J21" s="48"/>
    </row>
    <row r="22" spans="2:10" ht="18" customHeight="1">
      <c r="B22" s="49">
        <v>11</v>
      </c>
      <c r="C22" s="68" t="s">
        <v>61</v>
      </c>
      <c r="D22"/>
      <c r="E22" s="69">
        <v>0</v>
      </c>
      <c r="F22" s="52">
        <f>ROUND(((D16+E16+D17+E17+D18)*E22),2)</f>
        <v>0</v>
      </c>
      <c r="G22" s="55">
        <v>16</v>
      </c>
      <c r="H22" s="58" t="s">
        <v>62</v>
      </c>
      <c r="I22" s="70"/>
      <c r="J22" s="59">
        <v>300</v>
      </c>
    </row>
    <row r="23" spans="2:10" ht="18" customHeight="1">
      <c r="B23" s="55">
        <v>12</v>
      </c>
      <c r="C23" s="68" t="s">
        <v>63</v>
      </c>
      <c r="D23" s="71"/>
      <c r="E23" s="72">
        <v>0</v>
      </c>
      <c r="F23" s="59">
        <f>ROUND(((D16+E16+D17+E17+D18)*E23),2)</f>
        <v>0</v>
      </c>
      <c r="G23" s="55">
        <v>17</v>
      </c>
      <c r="H23" s="58" t="s">
        <v>64</v>
      </c>
      <c r="I23" s="70"/>
      <c r="J23" s="59">
        <v>0</v>
      </c>
    </row>
    <row r="24" spans="2:10" ht="18" customHeight="1">
      <c r="B24" s="55">
        <v>13</v>
      </c>
      <c r="C24" s="68" t="s">
        <v>65</v>
      </c>
      <c r="D24" s="71"/>
      <c r="E24" s="72">
        <v>0</v>
      </c>
      <c r="F24" s="59">
        <f>ROUND(((D16+E16+D17+E17+D18)*E24),2)</f>
        <v>0</v>
      </c>
      <c r="G24" s="55">
        <v>18</v>
      </c>
      <c r="H24" s="58" t="s">
        <v>66</v>
      </c>
      <c r="I24" s="70"/>
      <c r="J24" s="59">
        <v>0</v>
      </c>
    </row>
    <row r="25" spans="2:10" ht="18" customHeight="1">
      <c r="B25" s="55">
        <v>14</v>
      </c>
      <c r="C25" s="68" t="s">
        <v>54</v>
      </c>
      <c r="D25" s="71"/>
      <c r="E25" s="72">
        <v>0</v>
      </c>
      <c r="F25" s="59">
        <f>ROUND(((D16+E16+D17+E17+D18+E18)*E25),2)</f>
        <v>0</v>
      </c>
      <c r="G25" s="55">
        <v>19</v>
      </c>
      <c r="H25" s="58" t="s">
        <v>54</v>
      </c>
      <c r="I25" s="70"/>
      <c r="J25" s="59">
        <v>0</v>
      </c>
    </row>
    <row r="26" spans="2:10" ht="18" customHeight="1">
      <c r="B26" s="61">
        <v>15</v>
      </c>
      <c r="C26" s="73"/>
      <c r="D26" s="22"/>
      <c r="E26" s="74" t="s">
        <v>67</v>
      </c>
      <c r="F26" s="65">
        <f>SUM(F22:F25)</f>
        <v>0</v>
      </c>
      <c r="G26" s="61">
        <v>20</v>
      </c>
      <c r="H26" s="73"/>
      <c r="I26" s="74" t="s">
        <v>68</v>
      </c>
      <c r="J26" s="65"/>
    </row>
    <row r="27" spans="2:10" ht="18" customHeight="1">
      <c r="B27" s="75"/>
      <c r="C27" s="76" t="s">
        <v>69</v>
      </c>
      <c r="D27" s="77"/>
      <c r="E27" s="78" t="s">
        <v>70</v>
      </c>
      <c r="F27" s="79"/>
      <c r="G27" s="42" t="s">
        <v>71</v>
      </c>
      <c r="H27" s="46" t="s">
        <v>72</v>
      </c>
      <c r="I27" s="47"/>
      <c r="J27" s="48"/>
    </row>
    <row r="28" spans="2:10" ht="18" customHeight="1">
      <c r="B28" s="80"/>
      <c r="C28" s="81"/>
      <c r="D28" s="82"/>
      <c r="E28" s="83"/>
      <c r="F28" s="84"/>
      <c r="G28" s="49">
        <v>21</v>
      </c>
      <c r="H28" s="53"/>
      <c r="I28" s="85" t="s">
        <v>73</v>
      </c>
      <c r="J28" s="52">
        <f>ROUND(F20,2)+J20+F26+J26</f>
        <v>0</v>
      </c>
    </row>
    <row r="29" spans="2:10" ht="18" customHeight="1">
      <c r="B29" s="80"/>
      <c r="C29" s="82" t="s">
        <v>74</v>
      </c>
      <c r="D29" s="82"/>
      <c r="E29" s="86"/>
      <c r="F29" s="84"/>
      <c r="G29" s="55">
        <v>22</v>
      </c>
      <c r="H29" s="58" t="s">
        <v>75</v>
      </c>
      <c r="I29" s="87">
        <f>J28-I30</f>
        <v>0</v>
      </c>
      <c r="J29" s="59">
        <f>ROUND((I29*20)/100,2)</f>
        <v>0</v>
      </c>
    </row>
    <row r="30" spans="2:10" ht="18" customHeight="1">
      <c r="B30" s="12"/>
      <c r="C30" s="13" t="s">
        <v>76</v>
      </c>
      <c r="D30" s="13"/>
      <c r="E30" s="86"/>
      <c r="F30" s="84"/>
      <c r="G30" s="55">
        <v>23</v>
      </c>
      <c r="H30" s="58" t="s">
        <v>77</v>
      </c>
      <c r="I30" s="87">
        <f>SUMIF(Prehlad!O11:O9999,0,Prehlad!J11:J9999)</f>
        <v>0</v>
      </c>
      <c r="J30" s="59">
        <f>ROUND((I30*0)/100,2)</f>
        <v>0</v>
      </c>
    </row>
    <row r="31" spans="2:10" ht="18" customHeight="1">
      <c r="B31" s="80"/>
      <c r="C31" s="82"/>
      <c r="D31" s="82"/>
      <c r="E31" s="86"/>
      <c r="F31" s="84"/>
      <c r="G31" s="61">
        <v>24</v>
      </c>
      <c r="H31" s="73"/>
      <c r="I31" s="74" t="s">
        <v>78</v>
      </c>
      <c r="J31" s="65">
        <f>SUM(J28:J30)</f>
        <v>0</v>
      </c>
    </row>
    <row r="32" spans="2:10" ht="18" customHeight="1">
      <c r="B32" s="88"/>
      <c r="C32" s="29"/>
      <c r="D32" s="89"/>
      <c r="E32" s="90"/>
      <c r="F32" s="41"/>
      <c r="G32" s="91" t="s">
        <v>79</v>
      </c>
      <c r="H32" s="92" t="s">
        <v>80</v>
      </c>
      <c r="I32" s="93"/>
      <c r="J32" s="94">
        <v>0</v>
      </c>
    </row>
    <row r="33" spans="2:10" ht="18" customHeight="1">
      <c r="B33" s="95"/>
      <c r="C33" s="96"/>
      <c r="D33" s="76" t="s">
        <v>81</v>
      </c>
      <c r="E33" s="96"/>
      <c r="F33" s="96"/>
      <c r="G33" s="96"/>
      <c r="H33" s="96" t="s">
        <v>82</v>
      </c>
      <c r="I33" s="96"/>
      <c r="J33" s="97"/>
    </row>
    <row r="34" spans="2:10" ht="18" customHeight="1">
      <c r="B34" s="80"/>
      <c r="C34" s="81"/>
      <c r="D34" s="82"/>
      <c r="E34" s="82"/>
      <c r="F34" s="81"/>
      <c r="G34" s="82"/>
      <c r="H34" s="82"/>
      <c r="I34" s="82"/>
      <c r="J34" s="98"/>
    </row>
    <row r="35" spans="2:10" ht="18" customHeight="1">
      <c r="B35" s="80"/>
      <c r="C35" s="82" t="s">
        <v>74</v>
      </c>
      <c r="D35" s="82"/>
      <c r="E35" s="82"/>
      <c r="F35" s="81"/>
      <c r="G35" s="82" t="s">
        <v>74</v>
      </c>
      <c r="H35" s="82"/>
      <c r="I35" s="82"/>
      <c r="J35" s="98"/>
    </row>
    <row r="36" spans="2:10" ht="18" customHeight="1">
      <c r="B36" s="12"/>
      <c r="C36" s="13" t="s">
        <v>76</v>
      </c>
      <c r="D36" s="13"/>
      <c r="E36" s="13"/>
      <c r="F36" s="14"/>
      <c r="G36" s="13" t="s">
        <v>76</v>
      </c>
      <c r="H36" s="13"/>
      <c r="I36" s="13"/>
      <c r="J36" s="27"/>
    </row>
    <row r="37" spans="2:10" ht="18" customHeight="1">
      <c r="B37" s="80"/>
      <c r="C37" s="82" t="s">
        <v>70</v>
      </c>
      <c r="D37" s="82"/>
      <c r="E37" s="82"/>
      <c r="F37" s="81"/>
      <c r="G37" s="82" t="s">
        <v>70</v>
      </c>
      <c r="H37" s="82"/>
      <c r="I37" s="82"/>
      <c r="J37" s="98"/>
    </row>
    <row r="38" spans="2:10" ht="18" customHeight="1">
      <c r="B38" s="80"/>
      <c r="C38" s="82"/>
      <c r="D38" s="82"/>
      <c r="E38" s="82"/>
      <c r="F38" s="82"/>
      <c r="G38" s="82"/>
      <c r="H38" s="82"/>
      <c r="I38" s="82"/>
      <c r="J38" s="98"/>
    </row>
    <row r="39" spans="2:10" ht="18" customHeight="1">
      <c r="B39" s="80"/>
      <c r="C39" s="82"/>
      <c r="D39" s="82"/>
      <c r="E39" s="82"/>
      <c r="F39" s="82"/>
      <c r="G39" s="82"/>
      <c r="H39" s="82"/>
      <c r="I39" s="82"/>
      <c r="J39" s="98"/>
    </row>
    <row r="40" spans="2:10" ht="18" customHeight="1">
      <c r="B40" s="80"/>
      <c r="C40" s="82"/>
      <c r="D40" s="82"/>
      <c r="E40" s="82"/>
      <c r="F40" s="82"/>
      <c r="G40" s="82"/>
      <c r="H40" s="82"/>
      <c r="I40" s="82"/>
      <c r="J40" s="98"/>
    </row>
    <row r="41" spans="2:10" ht="18" customHeight="1">
      <c r="B41" s="28"/>
      <c r="C41" s="29"/>
      <c r="D41" s="29"/>
      <c r="E41" s="29"/>
      <c r="F41" s="29"/>
      <c r="G41" s="29"/>
      <c r="H41" s="29"/>
      <c r="I41" s="29"/>
      <c r="J41" s="30"/>
    </row>
  </sheetData>
  <sheetProtection selectLockedCells="1" selectUnlockedCells="1"/>
  <phoneticPr fontId="28" type="noConversion"/>
  <printOptions horizontalCentered="1"/>
  <pageMargins left="0.2361111111111111" right="0.2361111111111111" top="0.35416666666666669" bottom="0.2361111111111111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68"/>
  <sheetViews>
    <sheetView showGridLines="0" topLeftCell="A19" workbookViewId="0">
      <selection activeCell="I7" sqref="I7"/>
    </sheetView>
  </sheetViews>
  <sheetFormatPr defaultRowHeight="13.7" customHeight="1"/>
  <cols>
    <col min="1" max="1" width="42.28515625" style="99" customWidth="1"/>
    <col min="2" max="4" width="10.28515625" style="100" customWidth="1"/>
    <col min="5" max="5" width="9.140625" style="101"/>
    <col min="6" max="7" width="9.140625" style="102"/>
    <col min="8" max="23" width="9.140625" style="103"/>
    <col min="24" max="25" width="5.7109375" style="103" customWidth="1"/>
    <col min="26" max="26" width="6.5703125" style="103" customWidth="1"/>
    <col min="27" max="27" width="24.28515625" style="103" customWidth="1"/>
    <col min="28" max="28" width="4.28515625" style="103" customWidth="1"/>
    <col min="29" max="29" width="8.28515625" style="103" customWidth="1"/>
    <col min="30" max="30" width="8.7109375" style="103" customWidth="1"/>
    <col min="31" max="16384" width="9.140625" style="103"/>
  </cols>
  <sheetData>
    <row r="1" spans="1:30" ht="12.75">
      <c r="A1" s="104" t="s">
        <v>83</v>
      </c>
      <c r="C1" s="103"/>
      <c r="E1" s="104" t="s">
        <v>24</v>
      </c>
      <c r="F1" s="103"/>
      <c r="G1" s="103"/>
      <c r="Z1" s="4" t="s">
        <v>1</v>
      </c>
      <c r="AA1" s="4" t="s">
        <v>2</v>
      </c>
      <c r="AB1" s="4" t="s">
        <v>3</v>
      </c>
      <c r="AC1" s="4" t="s">
        <v>4</v>
      </c>
      <c r="AD1" s="4" t="s">
        <v>5</v>
      </c>
    </row>
    <row r="2" spans="1:30" ht="12.75">
      <c r="A2" s="104" t="s">
        <v>84</v>
      </c>
      <c r="C2" s="103"/>
      <c r="E2" s="104" t="s">
        <v>85</v>
      </c>
      <c r="F2" s="103"/>
      <c r="G2" s="103"/>
      <c r="Z2" s="4" t="s">
        <v>9</v>
      </c>
      <c r="AA2" s="9" t="s">
        <v>86</v>
      </c>
      <c r="AB2" s="10" t="s">
        <v>11</v>
      </c>
      <c r="AC2" s="9"/>
      <c r="AD2" s="11"/>
    </row>
    <row r="3" spans="1:30" ht="12.75">
      <c r="A3" s="104" t="s">
        <v>87</v>
      </c>
      <c r="C3" s="103"/>
      <c r="E3" s="104" t="s">
        <v>527</v>
      </c>
      <c r="F3" s="103"/>
      <c r="G3" s="103"/>
      <c r="Z3" s="4" t="s">
        <v>15</v>
      </c>
      <c r="AA3" s="9" t="s">
        <v>89</v>
      </c>
      <c r="AB3" s="10" t="s">
        <v>11</v>
      </c>
      <c r="AC3" s="9" t="s">
        <v>17</v>
      </c>
      <c r="AD3" s="11" t="s">
        <v>18</v>
      </c>
    </row>
    <row r="4" spans="1:30" ht="12.75">
      <c r="A4" s="103"/>
      <c r="B4" s="103"/>
      <c r="C4" s="103"/>
      <c r="D4" s="103"/>
      <c r="E4" s="103"/>
      <c r="F4" s="103"/>
      <c r="G4" s="103"/>
      <c r="Z4" s="4" t="s">
        <v>20</v>
      </c>
      <c r="AA4" s="9" t="s">
        <v>90</v>
      </c>
      <c r="AB4" s="10" t="s">
        <v>11</v>
      </c>
      <c r="AC4" s="9"/>
      <c r="AD4" s="11"/>
    </row>
    <row r="5" spans="1:30" ht="12.75">
      <c r="A5" s="104" t="s">
        <v>91</v>
      </c>
      <c r="B5" s="103"/>
      <c r="C5" s="103"/>
      <c r="D5" s="103"/>
      <c r="E5" s="103"/>
      <c r="F5" s="103"/>
      <c r="G5" s="103"/>
      <c r="Z5" s="4" t="s">
        <v>26</v>
      </c>
      <c r="AA5" s="9" t="s">
        <v>89</v>
      </c>
      <c r="AB5" s="10" t="s">
        <v>11</v>
      </c>
      <c r="AC5" s="9" t="s">
        <v>17</v>
      </c>
      <c r="AD5" s="11" t="s">
        <v>18</v>
      </c>
    </row>
    <row r="6" spans="1:30" ht="12.75">
      <c r="A6" s="104" t="s">
        <v>92</v>
      </c>
      <c r="B6" s="103"/>
      <c r="C6" s="103"/>
      <c r="D6" s="103"/>
      <c r="E6" s="103"/>
      <c r="F6" s="103"/>
      <c r="G6" s="103"/>
      <c r="Z6" s="4" t="s">
        <v>29</v>
      </c>
      <c r="AA6" s="9" t="s">
        <v>93</v>
      </c>
      <c r="AB6" s="10" t="s">
        <v>11</v>
      </c>
      <c r="AC6" s="9" t="s">
        <v>17</v>
      </c>
      <c r="AD6" s="11" t="s">
        <v>18</v>
      </c>
    </row>
    <row r="7" spans="1:30" ht="12.75">
      <c r="A7" s="104" t="s">
        <v>94</v>
      </c>
      <c r="B7" s="103"/>
      <c r="C7" s="103"/>
      <c r="D7" s="103"/>
      <c r="E7" s="103"/>
      <c r="F7" s="103"/>
      <c r="G7" s="103"/>
    </row>
    <row r="8" spans="1:30" ht="13.5">
      <c r="A8" s="103" t="s">
        <v>0</v>
      </c>
      <c r="B8" s="105" t="str">
        <f>CONCATENATE(AA2," ",AB2," ",AC2," ",AD2)</f>
        <v xml:space="preserve">Rekapitulácia rozpočtu v EUR  </v>
      </c>
      <c r="G8" s="103"/>
    </row>
    <row r="9" spans="1:30" ht="12.75">
      <c r="A9" s="106" t="s">
        <v>95</v>
      </c>
      <c r="B9" s="106" t="s">
        <v>42</v>
      </c>
      <c r="C9" s="106" t="s">
        <v>96</v>
      </c>
      <c r="D9" s="106" t="s">
        <v>97</v>
      </c>
      <c r="E9" s="107" t="s">
        <v>98</v>
      </c>
      <c r="F9" s="107" t="s">
        <v>99</v>
      </c>
      <c r="G9" s="106" t="s">
        <v>100</v>
      </c>
    </row>
    <row r="10" spans="1:30" ht="12.75">
      <c r="A10" s="108"/>
      <c r="B10" s="108"/>
      <c r="C10" s="108" t="s">
        <v>101</v>
      </c>
      <c r="D10" s="108"/>
      <c r="E10" s="107" t="s">
        <v>97</v>
      </c>
      <c r="F10" s="107" t="s">
        <v>97</v>
      </c>
      <c r="G10" s="108" t="s">
        <v>97</v>
      </c>
    </row>
    <row r="13" spans="1:30" ht="13.7" customHeight="1">
      <c r="A13" s="99" t="s">
        <v>102</v>
      </c>
      <c r="B13" s="100">
        <f>Prehlad!H17</f>
        <v>0</v>
      </c>
      <c r="C13" s="100">
        <f>Prehlad!I17</f>
        <v>0</v>
      </c>
      <c r="D13" s="100">
        <f>Prehlad!J17</f>
        <v>0</v>
      </c>
      <c r="E13" s="101">
        <f>Prehlad!L17</f>
        <v>1.7095860000000001</v>
      </c>
      <c r="F13" s="102">
        <f>Prehlad!N17</f>
        <v>0</v>
      </c>
      <c r="G13" s="102">
        <f>Prehlad!W17</f>
        <v>5.992</v>
      </c>
    </row>
    <row r="14" spans="1:30" ht="13.7" customHeight="1">
      <c r="A14" s="99" t="s">
        <v>103</v>
      </c>
      <c r="B14" s="100">
        <f>Prehlad!H62</f>
        <v>0</v>
      </c>
      <c r="C14" s="100">
        <f>Prehlad!I62</f>
        <v>0</v>
      </c>
      <c r="D14" s="100">
        <f>Prehlad!J62</f>
        <v>0</v>
      </c>
      <c r="E14" s="101">
        <f>Prehlad!L62</f>
        <v>90.227967929999991</v>
      </c>
      <c r="F14" s="102">
        <f>Prehlad!N62</f>
        <v>0</v>
      </c>
      <c r="G14" s="102">
        <f>Prehlad!W62</f>
        <v>2015.1679999999997</v>
      </c>
    </row>
    <row r="15" spans="1:30" ht="13.7" customHeight="1">
      <c r="A15" s="99" t="s">
        <v>104</v>
      </c>
      <c r="B15" s="100">
        <f>Prehlad!H96</f>
        <v>0</v>
      </c>
      <c r="C15" s="100">
        <f>Prehlad!I96</f>
        <v>0</v>
      </c>
      <c r="D15" s="100">
        <f>Prehlad!J96</f>
        <v>0</v>
      </c>
      <c r="E15" s="101">
        <f>Prehlad!L96</f>
        <v>5.8120000000000003E-3</v>
      </c>
      <c r="F15" s="102">
        <f>Prehlad!N96</f>
        <v>28.766379999999998</v>
      </c>
      <c r="G15" s="102">
        <f>Prehlad!W96</f>
        <v>947.12099999999987</v>
      </c>
    </row>
    <row r="16" spans="1:30" ht="13.7" customHeight="1">
      <c r="A16" s="99" t="s">
        <v>105</v>
      </c>
      <c r="B16" s="100">
        <f>Prehlad!H98</f>
        <v>0</v>
      </c>
      <c r="C16" s="100">
        <f>Prehlad!I98</f>
        <v>0</v>
      </c>
      <c r="D16" s="100">
        <f>Prehlad!J98</f>
        <v>0</v>
      </c>
      <c r="E16" s="101">
        <f>Prehlad!L98</f>
        <v>91.943365929999999</v>
      </c>
      <c r="F16" s="102">
        <f>Prehlad!N98</f>
        <v>28.766379999999998</v>
      </c>
      <c r="G16" s="102">
        <f>Prehlad!W98</f>
        <v>2968.2809999999995</v>
      </c>
    </row>
    <row r="18" spans="1:7" ht="13.7" customHeight="1">
      <c r="A18" s="99" t="s">
        <v>106</v>
      </c>
      <c r="B18" s="100">
        <f>Prehlad!H109</f>
        <v>0</v>
      </c>
      <c r="C18" s="100">
        <f>Prehlad!I109</f>
        <v>0</v>
      </c>
      <c r="D18" s="100">
        <f>Prehlad!J109</f>
        <v>0</v>
      </c>
      <c r="E18" s="101">
        <f>Prehlad!L109</f>
        <v>0.15702677000000001</v>
      </c>
      <c r="F18" s="102">
        <f>Prehlad!N109</f>
        <v>0</v>
      </c>
      <c r="G18" s="102">
        <f>Prehlad!W109</f>
        <v>61.850999999999999</v>
      </c>
    </row>
    <row r="19" spans="1:7" ht="13.7" customHeight="1">
      <c r="A19" s="99" t="s">
        <v>107</v>
      </c>
      <c r="B19" s="100">
        <f>Prehlad!H120</f>
        <v>0</v>
      </c>
      <c r="C19" s="100">
        <f>Prehlad!I120</f>
        <v>0</v>
      </c>
      <c r="D19" s="100">
        <f>Prehlad!J120</f>
        <v>0</v>
      </c>
      <c r="E19" s="101">
        <f>Prehlad!L120</f>
        <v>4.3827339999999999E-2</v>
      </c>
      <c r="F19" s="102">
        <f>Prehlad!N120</f>
        <v>0</v>
      </c>
      <c r="G19" s="102">
        <f>Prehlad!W120</f>
        <v>1.925</v>
      </c>
    </row>
    <row r="20" spans="1:7" ht="13.7" customHeight="1">
      <c r="A20" s="99" t="s">
        <v>108</v>
      </c>
      <c r="B20" s="100">
        <f>Prehlad!H127</f>
        <v>0</v>
      </c>
      <c r="C20" s="100">
        <f>Prehlad!I127</f>
        <v>0</v>
      </c>
      <c r="D20" s="100">
        <f>Prehlad!J127</f>
        <v>0</v>
      </c>
      <c r="E20" s="101">
        <f>Prehlad!L127</f>
        <v>0.15037500000000001</v>
      </c>
      <c r="F20" s="102">
        <f>Prehlad!N127</f>
        <v>0.1</v>
      </c>
      <c r="G20" s="102">
        <f>Prehlad!W127</f>
        <v>12.6</v>
      </c>
    </row>
    <row r="21" spans="1:7" ht="13.7" customHeight="1">
      <c r="A21" s="99" t="s">
        <v>109</v>
      </c>
      <c r="B21" s="100">
        <f>Prehlad!H135</f>
        <v>0</v>
      </c>
      <c r="C21" s="100">
        <f>Prehlad!I135</f>
        <v>0</v>
      </c>
      <c r="D21" s="100">
        <f>Prehlad!J135</f>
        <v>0</v>
      </c>
      <c r="E21" s="101">
        <f>Prehlad!L135</f>
        <v>0.35895750000000004</v>
      </c>
      <c r="F21" s="102">
        <f>Prehlad!N135</f>
        <v>0.12955000000000003</v>
      </c>
      <c r="G21" s="102">
        <f>Prehlad!W135</f>
        <v>110.74600000000001</v>
      </c>
    </row>
    <row r="22" spans="1:7" ht="13.7" customHeight="1">
      <c r="A22" s="99" t="s">
        <v>110</v>
      </c>
      <c r="B22" s="100">
        <f>Prehlad!H141</f>
        <v>0</v>
      </c>
      <c r="C22" s="100">
        <f>Prehlad!I141</f>
        <v>0</v>
      </c>
      <c r="D22" s="100">
        <f>Prehlad!J141</f>
        <v>0</v>
      </c>
      <c r="E22" s="101">
        <f>Prehlad!L141</f>
        <v>0.12735000000000002</v>
      </c>
      <c r="F22" s="102">
        <f>Prehlad!N141</f>
        <v>0</v>
      </c>
      <c r="G22" s="102">
        <f>Prehlad!W141</f>
        <v>5.46</v>
      </c>
    </row>
    <row r="23" spans="1:7" ht="13.7" customHeight="1">
      <c r="A23" s="99" t="s">
        <v>111</v>
      </c>
      <c r="B23" s="100">
        <f>Prehlad!H149</f>
        <v>0</v>
      </c>
      <c r="C23" s="100">
        <f>Prehlad!I149</f>
        <v>0</v>
      </c>
      <c r="D23" s="100">
        <f>Prehlad!J149</f>
        <v>0</v>
      </c>
      <c r="E23" s="101">
        <f>Prehlad!L149</f>
        <v>1.6435999999999999E-2</v>
      </c>
      <c r="F23" s="102">
        <f>Prehlad!N149</f>
        <v>0</v>
      </c>
      <c r="G23" s="102">
        <f>Prehlad!W149</f>
        <v>9.1559999999999988</v>
      </c>
    </row>
    <row r="24" spans="1:7" ht="13.7" customHeight="1">
      <c r="A24" s="99" t="s">
        <v>112</v>
      </c>
      <c r="B24" s="100">
        <f>Prehlad!H157</f>
        <v>0</v>
      </c>
      <c r="C24" s="100">
        <f>Prehlad!I157</f>
        <v>0</v>
      </c>
      <c r="D24" s="100">
        <f>Prehlad!J157</f>
        <v>0</v>
      </c>
      <c r="E24" s="101">
        <f>Prehlad!L157</f>
        <v>1.8600000000000001E-3</v>
      </c>
      <c r="F24" s="102">
        <f>Prehlad!N157</f>
        <v>0</v>
      </c>
      <c r="G24" s="102">
        <f>Prehlad!W157</f>
        <v>4.0919999999999996</v>
      </c>
    </row>
    <row r="25" spans="1:7" ht="13.7" customHeight="1">
      <c r="A25" s="99" t="s">
        <v>113</v>
      </c>
      <c r="B25" s="100">
        <f>Prehlad!H161</f>
        <v>0</v>
      </c>
      <c r="C25" s="100">
        <f>Prehlad!I161</f>
        <v>0</v>
      </c>
      <c r="D25" s="100">
        <f>Prehlad!J161</f>
        <v>0</v>
      </c>
      <c r="E25" s="101">
        <f>Prehlad!L161</f>
        <v>5.8153600000000003E-3</v>
      </c>
      <c r="F25" s="102">
        <f>Prehlad!N161</f>
        <v>0</v>
      </c>
      <c r="G25" s="102">
        <f>Prehlad!W161</f>
        <v>1.2230000000000001</v>
      </c>
    </row>
    <row r="26" spans="1:7" ht="13.7" customHeight="1">
      <c r="A26" s="99" t="s">
        <v>114</v>
      </c>
      <c r="B26" s="100">
        <f>Prehlad!H163</f>
        <v>0</v>
      </c>
      <c r="C26" s="100">
        <f>Prehlad!I163</f>
        <v>0</v>
      </c>
      <c r="D26" s="100">
        <f>Prehlad!J163</f>
        <v>0</v>
      </c>
      <c r="E26" s="101">
        <f>Prehlad!L163</f>
        <v>0.86164797000000015</v>
      </c>
      <c r="F26" s="102">
        <f>Prehlad!N163</f>
        <v>0.22955000000000003</v>
      </c>
      <c r="G26" s="102">
        <f>Prehlad!W163</f>
        <v>207.05300000000005</v>
      </c>
    </row>
    <row r="28" spans="1:7" ht="13.7" customHeight="1">
      <c r="A28" s="99" t="s">
        <v>115</v>
      </c>
      <c r="B28" s="100">
        <f>Prehlad!H170</f>
        <v>0</v>
      </c>
      <c r="C28" s="100">
        <f>Prehlad!I170</f>
        <v>0</v>
      </c>
      <c r="D28" s="100">
        <f>Prehlad!J170</f>
        <v>0</v>
      </c>
      <c r="E28" s="101">
        <f>Prehlad!L170</f>
        <v>0</v>
      </c>
      <c r="F28" s="102">
        <f>Prehlad!N170</f>
        <v>0</v>
      </c>
      <c r="G28" s="102">
        <f>Prehlad!W170</f>
        <v>1</v>
      </c>
    </row>
    <row r="31" spans="1:7" ht="13.7" customHeight="1">
      <c r="A31" s="109" t="s">
        <v>116</v>
      </c>
      <c r="B31" s="110">
        <f>Prehlad!H172</f>
        <v>0</v>
      </c>
      <c r="C31" s="110">
        <f>Prehlad!I172</f>
        <v>0</v>
      </c>
      <c r="D31" s="110">
        <f>Prehlad!J172</f>
        <v>0</v>
      </c>
      <c r="E31" s="111">
        <f>Prehlad!L172</f>
        <v>92.805013900000006</v>
      </c>
      <c r="F31" s="112">
        <f>Prehlad!N172</f>
        <v>28.995929999999998</v>
      </c>
      <c r="G31" s="112">
        <f>Prehlad!W172</f>
        <v>3176.3339999999994</v>
      </c>
    </row>
    <row r="168" spans="1:1" ht="13.7" customHeight="1">
      <c r="A168" s="99" t="s">
        <v>115</v>
      </c>
    </row>
  </sheetData>
  <sheetProtection selectLockedCells="1" selectUnlockedCells="1"/>
  <phoneticPr fontId="28" type="noConversion"/>
  <printOptions horizontalCentered="1"/>
  <pageMargins left="0.2361111111111111" right="0.2361111111111111" top="0.35416666666666669" bottom="0.4458333333333333" header="0.51180555555555551" footer="0.2361111111111111"/>
  <pageSetup paperSize="9" orientation="portrait" useFirstPageNumber="1" horizontalDpi="300" verticalDpi="300"/>
  <headerFooter alignWithMargins="0">
    <oddFooter>&amp;R&amp;"Arial Narrow,Normálne"&amp;8Strana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1"/>
  <sheetViews>
    <sheetView showGridLines="0" tabSelected="1" workbookViewId="0">
      <selection activeCell="G13" sqref="G13"/>
    </sheetView>
  </sheetViews>
  <sheetFormatPr defaultRowHeight="12.75"/>
  <cols>
    <col min="1" max="1" width="6.140625" style="113" customWidth="1"/>
    <col min="2" max="2" width="4.140625" style="114" customWidth="1"/>
    <col min="3" max="3" width="13.28515625" style="115" customWidth="1"/>
    <col min="4" max="4" width="40.85546875" style="99" customWidth="1"/>
    <col min="5" max="5" width="10.28515625" style="116" customWidth="1"/>
    <col min="6" max="6" width="5.28515625" style="117" customWidth="1"/>
    <col min="7" max="7" width="9.140625" style="118"/>
    <col min="8" max="9" width="9.7109375" style="118" hidden="1" customWidth="1"/>
    <col min="10" max="10" width="11.28515625" style="118" customWidth="1"/>
    <col min="11" max="11" width="7.42578125" style="119" hidden="1" customWidth="1"/>
    <col min="12" max="12" width="8.28515625" style="119" hidden="1" customWidth="1"/>
    <col min="13" max="13" width="9.140625" style="116" hidden="1" customWidth="1"/>
    <col min="14" max="14" width="7" style="116" hidden="1" customWidth="1"/>
    <col min="15" max="15" width="3.5703125" style="117" customWidth="1"/>
    <col min="16" max="16" width="12.7109375" style="117" hidden="1" customWidth="1"/>
    <col min="17" max="19" width="13.28515625" style="116" hidden="1" customWidth="1"/>
    <col min="20" max="20" width="10.5703125" style="120" hidden="1" customWidth="1"/>
    <col min="21" max="21" width="10.28515625" style="120" hidden="1" customWidth="1"/>
    <col min="22" max="22" width="5.7109375" style="120" hidden="1" customWidth="1"/>
    <col min="23" max="23" width="9.140625" style="121"/>
    <col min="24" max="24" width="13.5703125" style="117" customWidth="1"/>
    <col min="25" max="25" width="9" style="117" customWidth="1"/>
    <col min="26" max="26" width="7.28515625" style="117" customWidth="1"/>
    <col min="27" max="27" width="24.85546875" style="117" customWidth="1"/>
    <col min="28" max="28" width="4.28515625" style="117" customWidth="1"/>
    <col min="29" max="29" width="8.28515625" style="117" customWidth="1"/>
    <col min="30" max="30" width="8.7109375" style="117" customWidth="1"/>
    <col min="31" max="31" width="11" style="117" customWidth="1"/>
    <col min="32" max="16384" width="9.140625" style="117"/>
  </cols>
  <sheetData>
    <row r="1" spans="1:32" s="103" customFormat="1">
      <c r="A1" s="104" t="s">
        <v>83</v>
      </c>
      <c r="D1" s="122"/>
      <c r="E1" s="104" t="s">
        <v>24</v>
      </c>
      <c r="G1" s="100"/>
      <c r="J1" s="100"/>
      <c r="K1" s="101"/>
      <c r="Q1" s="102"/>
      <c r="R1" s="102"/>
      <c r="S1" s="102"/>
      <c r="Z1" s="4" t="s">
        <v>1</v>
      </c>
      <c r="AA1" s="4" t="s">
        <v>2</v>
      </c>
      <c r="AB1" s="4" t="s">
        <v>3</v>
      </c>
      <c r="AC1" s="4" t="s">
        <v>4</v>
      </c>
      <c r="AD1" s="4" t="s">
        <v>5</v>
      </c>
      <c r="AE1" s="123" t="s">
        <v>117</v>
      </c>
      <c r="AF1" s="124" t="s">
        <v>118</v>
      </c>
    </row>
    <row r="2" spans="1:32" s="103" customFormat="1">
      <c r="A2" s="104" t="s">
        <v>84</v>
      </c>
      <c r="D2" s="122"/>
      <c r="E2" s="104" t="s">
        <v>85</v>
      </c>
      <c r="G2" s="100"/>
      <c r="H2" s="125"/>
      <c r="J2" s="100"/>
      <c r="K2" s="101"/>
      <c r="Q2" s="102"/>
      <c r="R2" s="102"/>
      <c r="S2" s="102"/>
      <c r="Z2" s="4" t="s">
        <v>9</v>
      </c>
      <c r="AA2" s="9" t="s">
        <v>119</v>
      </c>
      <c r="AB2" s="10" t="s">
        <v>11</v>
      </c>
      <c r="AC2" s="9"/>
      <c r="AD2" s="11"/>
      <c r="AE2" s="123">
        <v>1</v>
      </c>
      <c r="AF2" s="126">
        <v>123.4567</v>
      </c>
    </row>
    <row r="3" spans="1:32" s="103" customFormat="1">
      <c r="A3" s="104" t="s">
        <v>87</v>
      </c>
      <c r="D3" s="122"/>
      <c r="E3" s="104" t="s">
        <v>88</v>
      </c>
      <c r="G3" s="100"/>
      <c r="J3" s="100"/>
      <c r="K3" s="101"/>
      <c r="Q3" s="102"/>
      <c r="R3" s="102"/>
      <c r="S3" s="102"/>
      <c r="Z3" s="4" t="s">
        <v>15</v>
      </c>
      <c r="AA3" s="9" t="s">
        <v>120</v>
      </c>
      <c r="AB3" s="10" t="s">
        <v>11</v>
      </c>
      <c r="AC3" s="9" t="s">
        <v>17</v>
      </c>
      <c r="AD3" s="11" t="s">
        <v>18</v>
      </c>
      <c r="AE3" s="123">
        <v>2</v>
      </c>
      <c r="AF3" s="127">
        <v>123.4567</v>
      </c>
    </row>
    <row r="4" spans="1:32" s="103" customFormat="1">
      <c r="D4" s="122"/>
      <c r="Q4" s="102"/>
      <c r="R4" s="102"/>
      <c r="S4" s="102"/>
      <c r="Z4" s="4" t="s">
        <v>20</v>
      </c>
      <c r="AA4" s="9" t="s">
        <v>121</v>
      </c>
      <c r="AB4" s="10" t="s">
        <v>11</v>
      </c>
      <c r="AC4" s="9"/>
      <c r="AD4" s="11"/>
      <c r="AE4" s="123">
        <v>3</v>
      </c>
      <c r="AF4" s="128">
        <v>123.4567</v>
      </c>
    </row>
    <row r="5" spans="1:32" s="103" customFormat="1">
      <c r="A5" s="104" t="s">
        <v>91</v>
      </c>
      <c r="D5" s="122"/>
      <c r="Q5" s="102"/>
      <c r="R5" s="102"/>
      <c r="S5" s="102"/>
      <c r="Z5" s="4" t="s">
        <v>26</v>
      </c>
      <c r="AA5" s="9" t="s">
        <v>120</v>
      </c>
      <c r="AB5" s="10" t="s">
        <v>11</v>
      </c>
      <c r="AC5" s="9" t="s">
        <v>17</v>
      </c>
      <c r="AD5" s="11" t="s">
        <v>18</v>
      </c>
      <c r="AE5" s="123">
        <v>4</v>
      </c>
      <c r="AF5" s="129">
        <v>123.4567</v>
      </c>
    </row>
    <row r="6" spans="1:32" s="103" customFormat="1">
      <c r="A6" s="104" t="s">
        <v>92</v>
      </c>
      <c r="D6" s="122"/>
      <c r="Q6" s="102"/>
      <c r="R6" s="102"/>
      <c r="S6" s="102"/>
      <c r="Z6" s="4" t="s">
        <v>29</v>
      </c>
      <c r="AA6" s="9" t="s">
        <v>122</v>
      </c>
      <c r="AB6" s="10" t="s">
        <v>11</v>
      </c>
      <c r="AC6" s="9" t="s">
        <v>17</v>
      </c>
      <c r="AD6" s="11" t="s">
        <v>18</v>
      </c>
      <c r="AE6" s="123" t="s">
        <v>123</v>
      </c>
      <c r="AF6" s="124">
        <v>123.4567</v>
      </c>
    </row>
    <row r="7" spans="1:32" s="103" customFormat="1">
      <c r="A7" s="104" t="s">
        <v>94</v>
      </c>
      <c r="D7" s="122"/>
      <c r="Q7" s="102"/>
      <c r="R7" s="102"/>
      <c r="S7" s="102"/>
    </row>
    <row r="8" spans="1:32" s="103" customFormat="1" ht="13.5">
      <c r="A8" s="103" t="s">
        <v>0</v>
      </c>
      <c r="B8" s="130"/>
      <c r="C8" s="131"/>
      <c r="D8" s="132" t="str">
        <f>CONCATENATE(AA2," ",AB2," ",AC2," ",AD2)</f>
        <v xml:space="preserve">Prehľad rozpočtových nákladov v EUR  </v>
      </c>
      <c r="E8" s="102"/>
      <c r="G8" s="100"/>
      <c r="H8" s="100"/>
      <c r="I8" s="100"/>
      <c r="J8" s="100"/>
      <c r="K8" s="101"/>
      <c r="L8" s="101"/>
      <c r="M8" s="102"/>
      <c r="N8" s="102"/>
      <c r="Q8" s="102"/>
      <c r="R8" s="102"/>
      <c r="S8" s="102"/>
    </row>
    <row r="9" spans="1:32" s="103" customFormat="1">
      <c r="A9" s="106" t="s">
        <v>124</v>
      </c>
      <c r="B9" s="106" t="s">
        <v>125</v>
      </c>
      <c r="C9" s="106" t="s">
        <v>126</v>
      </c>
      <c r="D9" s="133" t="s">
        <v>127</v>
      </c>
      <c r="E9" s="106" t="s">
        <v>128</v>
      </c>
      <c r="F9" s="106" t="s">
        <v>129</v>
      </c>
      <c r="G9" s="106" t="s">
        <v>130</v>
      </c>
      <c r="H9" s="106" t="s">
        <v>42</v>
      </c>
      <c r="I9" s="106" t="s">
        <v>96</v>
      </c>
      <c r="J9" s="106" t="s">
        <v>97</v>
      </c>
      <c r="K9" s="174" t="s">
        <v>131</v>
      </c>
      <c r="L9" s="174"/>
      <c r="M9" s="174" t="s">
        <v>132</v>
      </c>
      <c r="N9" s="174"/>
      <c r="O9" s="106" t="s">
        <v>133</v>
      </c>
      <c r="P9" s="134" t="s">
        <v>134</v>
      </c>
      <c r="Q9" s="134" t="s">
        <v>128</v>
      </c>
      <c r="R9" s="134" t="s">
        <v>128</v>
      </c>
      <c r="S9" s="134" t="s">
        <v>128</v>
      </c>
      <c r="T9" s="135" t="s">
        <v>135</v>
      </c>
      <c r="U9" s="135" t="s">
        <v>136</v>
      </c>
      <c r="V9" s="135" t="s">
        <v>137</v>
      </c>
      <c r="W9" s="136" t="s">
        <v>100</v>
      </c>
      <c r="X9" s="137" t="s">
        <v>138</v>
      </c>
      <c r="Y9" s="137" t="s">
        <v>126</v>
      </c>
      <c r="Z9" s="137" t="s">
        <v>139</v>
      </c>
      <c r="AA9" s="137" t="s">
        <v>140</v>
      </c>
      <c r="AB9" s="103" t="s">
        <v>137</v>
      </c>
    </row>
    <row r="10" spans="1:32" s="103" customFormat="1">
      <c r="A10" s="108" t="s">
        <v>141</v>
      </c>
      <c r="B10" s="108" t="s">
        <v>142</v>
      </c>
      <c r="C10" s="138"/>
      <c r="D10" s="139" t="s">
        <v>143</v>
      </c>
      <c r="E10" s="108" t="s">
        <v>144</v>
      </c>
      <c r="F10" s="108" t="s">
        <v>145</v>
      </c>
      <c r="G10" s="108" t="s">
        <v>146</v>
      </c>
      <c r="H10" s="108" t="s">
        <v>147</v>
      </c>
      <c r="I10" s="108" t="s">
        <v>101</v>
      </c>
      <c r="J10" s="108"/>
      <c r="K10" s="108" t="s">
        <v>130</v>
      </c>
      <c r="L10" s="108" t="s">
        <v>97</v>
      </c>
      <c r="M10" s="108" t="s">
        <v>130</v>
      </c>
      <c r="N10" s="108" t="s">
        <v>97</v>
      </c>
      <c r="O10" s="108" t="s">
        <v>148</v>
      </c>
      <c r="P10" s="134"/>
      <c r="Q10" s="134" t="s">
        <v>149</v>
      </c>
      <c r="R10" s="134" t="s">
        <v>150</v>
      </c>
      <c r="S10" s="134" t="s">
        <v>151</v>
      </c>
      <c r="T10" s="135" t="s">
        <v>152</v>
      </c>
      <c r="U10" s="135" t="s">
        <v>133</v>
      </c>
      <c r="V10" s="135" t="s">
        <v>153</v>
      </c>
      <c r="W10" s="136"/>
      <c r="Z10" s="137" t="s">
        <v>154</v>
      </c>
      <c r="AA10" s="137" t="s">
        <v>141</v>
      </c>
      <c r="AB10" s="103" t="s">
        <v>155</v>
      </c>
    </row>
    <row r="11" spans="1:32">
      <c r="G11" s="140"/>
    </row>
    <row r="13" spans="1:32">
      <c r="B13" s="141" t="s">
        <v>156</v>
      </c>
      <c r="G13" s="172"/>
    </row>
    <row r="14" spans="1:32">
      <c r="B14" s="142" t="s">
        <v>102</v>
      </c>
      <c r="G14" s="172"/>
    </row>
    <row r="15" spans="1:32">
      <c r="A15" s="143" t="s">
        <v>157</v>
      </c>
      <c r="B15" s="114" t="s">
        <v>158</v>
      </c>
      <c r="C15" s="115" t="s">
        <v>159</v>
      </c>
      <c r="D15" s="99" t="s">
        <v>160</v>
      </c>
      <c r="E15" s="116">
        <v>1.62</v>
      </c>
      <c r="F15" s="117" t="s">
        <v>161</v>
      </c>
      <c r="G15" s="172"/>
      <c r="H15" s="118">
        <f>ROUND(E15*G15, 2)</f>
        <v>0</v>
      </c>
      <c r="J15" s="118">
        <f>ROUND(E15*G15, 2)</f>
        <v>0</v>
      </c>
      <c r="K15" s="119">
        <v>1.0552999999999999</v>
      </c>
      <c r="L15" s="119">
        <f>E15*K15</f>
        <v>1.7095860000000001</v>
      </c>
      <c r="O15" s="117">
        <v>20</v>
      </c>
      <c r="P15" s="117" t="s">
        <v>162</v>
      </c>
      <c r="V15" s="120" t="s">
        <v>71</v>
      </c>
      <c r="W15" s="121">
        <v>5.992</v>
      </c>
      <c r="X15" s="117" t="s">
        <v>163</v>
      </c>
      <c r="Y15" s="115" t="s">
        <v>159</v>
      </c>
      <c r="Z15" s="117" t="s">
        <v>164</v>
      </c>
      <c r="AA15" s="117" t="s">
        <v>162</v>
      </c>
      <c r="AB15" s="115" t="s">
        <v>165</v>
      </c>
    </row>
    <row r="16" spans="1:32">
      <c r="B16" s="144"/>
      <c r="C16" s="145"/>
      <c r="D16" s="146" t="s">
        <v>166</v>
      </c>
      <c r="E16" s="147"/>
      <c r="F16" s="148"/>
      <c r="G16" s="173"/>
      <c r="H16" s="149"/>
      <c r="I16" s="149"/>
      <c r="J16" s="149"/>
      <c r="K16" s="150"/>
      <c r="L16" s="150"/>
      <c r="M16" s="147"/>
      <c r="N16" s="147"/>
      <c r="O16" s="148"/>
      <c r="P16" s="148"/>
      <c r="Q16" s="147"/>
      <c r="R16" s="147"/>
      <c r="S16" s="147"/>
      <c r="T16" s="151"/>
      <c r="U16" s="151"/>
      <c r="V16" s="151" t="s">
        <v>167</v>
      </c>
      <c r="W16" s="152"/>
      <c r="X16" s="148"/>
      <c r="Y16" s="148"/>
      <c r="Z16" s="148"/>
      <c r="AA16" s="148"/>
      <c r="AB16" s="148"/>
      <c r="AC16" s="148"/>
      <c r="AD16" s="148"/>
      <c r="AE16" s="148"/>
    </row>
    <row r="17" spans="1:31">
      <c r="D17" s="153" t="s">
        <v>168</v>
      </c>
      <c r="E17" s="154">
        <f>J17</f>
        <v>0</v>
      </c>
      <c r="G17" s="172"/>
      <c r="H17" s="154">
        <f>SUM(H12:H16)</f>
        <v>0</v>
      </c>
      <c r="I17" s="154">
        <f>SUM(I12:I16)</f>
        <v>0</v>
      </c>
      <c r="J17" s="154">
        <f>SUM(J12:J16)</f>
        <v>0</v>
      </c>
      <c r="L17" s="155">
        <f>SUM(L12:L16)</f>
        <v>1.7095860000000001</v>
      </c>
      <c r="N17" s="156">
        <f>SUM(N12:N16)</f>
        <v>0</v>
      </c>
      <c r="W17" s="157">
        <f>SUM(W12:W16)</f>
        <v>5.992</v>
      </c>
    </row>
    <row r="18" spans="1:31">
      <c r="G18" s="172"/>
    </row>
    <row r="19" spans="1:31">
      <c r="B19" s="142" t="s">
        <v>103</v>
      </c>
      <c r="G19" s="172"/>
    </row>
    <row r="20" spans="1:31">
      <c r="A20" s="143" t="s">
        <v>169</v>
      </c>
      <c r="B20" s="114" t="s">
        <v>170</v>
      </c>
      <c r="C20" s="115" t="s">
        <v>171</v>
      </c>
      <c r="D20" s="99" t="s">
        <v>172</v>
      </c>
      <c r="E20" s="116">
        <v>4.7519999999999998</v>
      </c>
      <c r="F20" s="117" t="s">
        <v>173</v>
      </c>
      <c r="G20" s="172"/>
      <c r="H20" s="118">
        <f>ROUND(E20*G20, 2)</f>
        <v>0</v>
      </c>
      <c r="J20" s="118">
        <f>ROUND(E20*G20, 2)</f>
        <v>0</v>
      </c>
      <c r="K20" s="119">
        <v>5.5379999999999999E-2</v>
      </c>
      <c r="L20" s="119">
        <f>E20*K20</f>
        <v>0.26316575999999997</v>
      </c>
      <c r="O20" s="117">
        <v>20</v>
      </c>
      <c r="P20" s="117" t="s">
        <v>162</v>
      </c>
      <c r="V20" s="120" t="s">
        <v>71</v>
      </c>
      <c r="W20" s="121">
        <v>3.3069999999999999</v>
      </c>
      <c r="X20" s="117" t="s">
        <v>174</v>
      </c>
      <c r="Y20" s="115" t="s">
        <v>171</v>
      </c>
      <c r="Z20" s="117" t="s">
        <v>175</v>
      </c>
      <c r="AA20" s="117" t="s">
        <v>162</v>
      </c>
      <c r="AB20" s="115" t="s">
        <v>165</v>
      </c>
    </row>
    <row r="21" spans="1:31">
      <c r="B21" s="144"/>
      <c r="C21" s="145"/>
      <c r="D21" s="146" t="s">
        <v>176</v>
      </c>
      <c r="E21" s="147"/>
      <c r="F21" s="148"/>
      <c r="G21" s="173"/>
      <c r="H21" s="149"/>
      <c r="I21" s="149"/>
      <c r="J21" s="149"/>
      <c r="K21" s="150"/>
      <c r="L21" s="150"/>
      <c r="M21" s="147"/>
      <c r="N21" s="147"/>
      <c r="O21" s="148"/>
      <c r="P21" s="148"/>
      <c r="Q21" s="147"/>
      <c r="R21" s="147"/>
      <c r="S21" s="147"/>
      <c r="T21" s="151"/>
      <c r="U21" s="151"/>
      <c r="V21" s="151" t="s">
        <v>167</v>
      </c>
      <c r="W21" s="152"/>
      <c r="X21" s="148"/>
      <c r="Y21" s="148"/>
      <c r="Z21" s="148"/>
      <c r="AA21" s="148"/>
      <c r="AB21" s="148"/>
      <c r="AC21" s="148"/>
      <c r="AD21" s="148"/>
      <c r="AE21" s="148"/>
    </row>
    <row r="22" spans="1:31" ht="25.5">
      <c r="A22" s="143" t="s">
        <v>177</v>
      </c>
      <c r="B22" s="114" t="s">
        <v>158</v>
      </c>
      <c r="C22" s="115" t="s">
        <v>178</v>
      </c>
      <c r="D22" s="99" t="s">
        <v>179</v>
      </c>
      <c r="E22" s="116">
        <v>3.8</v>
      </c>
      <c r="F22" s="117" t="s">
        <v>173</v>
      </c>
      <c r="G22" s="172"/>
      <c r="H22" s="118">
        <f>ROUND(E22*G22, 2)</f>
        <v>0</v>
      </c>
      <c r="J22" s="118">
        <f>ROUND(E22*G22, 2)</f>
        <v>0</v>
      </c>
      <c r="K22" s="119">
        <v>5.731E-2</v>
      </c>
      <c r="L22" s="119">
        <f>E22*K22</f>
        <v>0.217778</v>
      </c>
      <c r="O22" s="117">
        <v>20</v>
      </c>
      <c r="P22" s="117" t="s">
        <v>162</v>
      </c>
      <c r="V22" s="120" t="s">
        <v>71</v>
      </c>
      <c r="W22" s="121">
        <v>3.7919999999999998</v>
      </c>
      <c r="X22" s="117" t="s">
        <v>180</v>
      </c>
      <c r="Y22" s="115" t="s">
        <v>178</v>
      </c>
      <c r="Z22" s="117" t="s">
        <v>175</v>
      </c>
      <c r="AA22" s="117" t="s">
        <v>162</v>
      </c>
      <c r="AB22" s="115" t="s">
        <v>165</v>
      </c>
    </row>
    <row r="23" spans="1:31">
      <c r="B23" s="144"/>
      <c r="C23" s="145"/>
      <c r="D23" s="146" t="s">
        <v>181</v>
      </c>
      <c r="E23" s="147"/>
      <c r="F23" s="148"/>
      <c r="G23" s="173"/>
      <c r="H23" s="149"/>
      <c r="I23" s="149"/>
      <c r="J23" s="149"/>
      <c r="K23" s="150"/>
      <c r="L23" s="150"/>
      <c r="M23" s="147"/>
      <c r="N23" s="147"/>
      <c r="O23" s="148"/>
      <c r="P23" s="148"/>
      <c r="Q23" s="147"/>
      <c r="R23" s="147"/>
      <c r="S23" s="147"/>
      <c r="T23" s="151"/>
      <c r="U23" s="151"/>
      <c r="V23" s="151" t="s">
        <v>167</v>
      </c>
      <c r="W23" s="152"/>
      <c r="X23" s="148"/>
      <c r="Y23" s="148"/>
      <c r="Z23" s="148"/>
      <c r="AA23" s="148"/>
      <c r="AB23" s="148"/>
      <c r="AC23" s="148"/>
      <c r="AD23" s="148"/>
      <c r="AE23" s="148"/>
    </row>
    <row r="24" spans="1:31" ht="25.5">
      <c r="A24" s="143" t="s">
        <v>182</v>
      </c>
      <c r="B24" s="114" t="s">
        <v>170</v>
      </c>
      <c r="C24" s="115" t="s">
        <v>183</v>
      </c>
      <c r="D24" s="99" t="s">
        <v>184</v>
      </c>
      <c r="E24" s="116">
        <v>8.5519999999999996</v>
      </c>
      <c r="F24" s="117" t="s">
        <v>173</v>
      </c>
      <c r="G24" s="172"/>
      <c r="H24" s="118">
        <f>ROUND(E24*G24, 2)</f>
        <v>0</v>
      </c>
      <c r="J24" s="118">
        <f>ROUND(E24*G24, 2)</f>
        <v>0</v>
      </c>
      <c r="K24" s="119">
        <v>4.4600000000000004E-3</v>
      </c>
      <c r="L24" s="119">
        <f>E24*K24</f>
        <v>3.8141920000000003E-2</v>
      </c>
      <c r="O24" s="117">
        <v>20</v>
      </c>
      <c r="P24" s="117" t="s">
        <v>162</v>
      </c>
      <c r="V24" s="120" t="s">
        <v>71</v>
      </c>
      <c r="W24" s="121">
        <v>2.258</v>
      </c>
      <c r="X24" s="117" t="s">
        <v>185</v>
      </c>
      <c r="Y24" s="115" t="s">
        <v>183</v>
      </c>
      <c r="Z24" s="117" t="s">
        <v>175</v>
      </c>
      <c r="AA24" s="117" t="s">
        <v>162</v>
      </c>
      <c r="AB24" s="115" t="s">
        <v>165</v>
      </c>
    </row>
    <row r="25" spans="1:31">
      <c r="B25" s="144"/>
      <c r="C25" s="145"/>
      <c r="D25" s="146" t="s">
        <v>186</v>
      </c>
      <c r="E25" s="147"/>
      <c r="F25" s="148"/>
      <c r="G25" s="173"/>
      <c r="H25" s="149"/>
      <c r="I25" s="149"/>
      <c r="J25" s="149"/>
      <c r="K25" s="150"/>
      <c r="L25" s="150"/>
      <c r="M25" s="147"/>
      <c r="N25" s="147"/>
      <c r="O25" s="148"/>
      <c r="P25" s="148"/>
      <c r="Q25" s="147"/>
      <c r="R25" s="147"/>
      <c r="S25" s="147"/>
      <c r="T25" s="151"/>
      <c r="U25" s="151"/>
      <c r="V25" s="151" t="s">
        <v>167</v>
      </c>
      <c r="W25" s="152"/>
      <c r="X25" s="148"/>
      <c r="Y25" s="148"/>
      <c r="Z25" s="148"/>
      <c r="AA25" s="148"/>
      <c r="AB25" s="148"/>
      <c r="AC25" s="148"/>
      <c r="AD25" s="148"/>
      <c r="AE25" s="148"/>
    </row>
    <row r="26" spans="1:31">
      <c r="A26" s="143" t="s">
        <v>187</v>
      </c>
      <c r="B26" s="114" t="s">
        <v>158</v>
      </c>
      <c r="C26" s="115" t="s">
        <v>188</v>
      </c>
      <c r="D26" s="99" t="s">
        <v>189</v>
      </c>
      <c r="E26" s="116">
        <v>1086.222</v>
      </c>
      <c r="F26" s="117" t="s">
        <v>173</v>
      </c>
      <c r="G26" s="172"/>
      <c r="H26" s="118">
        <f>ROUND(E26*G26, 2)</f>
        <v>0</v>
      </c>
      <c r="J26" s="118">
        <f>ROUND(E26*G26, 2)</f>
        <v>0</v>
      </c>
      <c r="K26" s="119">
        <v>3.7449999999999997E-2</v>
      </c>
      <c r="L26" s="119">
        <f>E26*K26</f>
        <v>40.679013899999994</v>
      </c>
      <c r="O26" s="117">
        <v>20</v>
      </c>
      <c r="P26" s="117" t="s">
        <v>162</v>
      </c>
      <c r="V26" s="120" t="s">
        <v>71</v>
      </c>
      <c r="W26" s="121">
        <v>358.45299999999997</v>
      </c>
      <c r="X26" s="115" t="s">
        <v>188</v>
      </c>
      <c r="Y26" s="115" t="s">
        <v>188</v>
      </c>
      <c r="Z26" s="117" t="s">
        <v>175</v>
      </c>
      <c r="AA26" s="117" t="s">
        <v>162</v>
      </c>
      <c r="AB26" s="115" t="s">
        <v>190</v>
      </c>
    </row>
    <row r="27" spans="1:31">
      <c r="B27" s="144"/>
      <c r="C27" s="145"/>
      <c r="D27" s="146" t="s">
        <v>191</v>
      </c>
      <c r="E27" s="147"/>
      <c r="F27" s="148"/>
      <c r="G27" s="173"/>
      <c r="H27" s="149"/>
      <c r="I27" s="149"/>
      <c r="J27" s="149"/>
      <c r="K27" s="150"/>
      <c r="L27" s="150"/>
      <c r="M27" s="147"/>
      <c r="N27" s="147"/>
      <c r="O27" s="148"/>
      <c r="P27" s="148"/>
      <c r="Q27" s="147"/>
      <c r="R27" s="147"/>
      <c r="S27" s="147"/>
      <c r="T27" s="151"/>
      <c r="U27" s="151"/>
      <c r="V27" s="151" t="s">
        <v>167</v>
      </c>
      <c r="W27" s="152"/>
      <c r="X27" s="148"/>
      <c r="Y27" s="148"/>
      <c r="Z27" s="148"/>
      <c r="AA27" s="148"/>
      <c r="AB27" s="148"/>
      <c r="AC27" s="148"/>
      <c r="AD27" s="148"/>
      <c r="AE27" s="148"/>
    </row>
    <row r="28" spans="1:31" ht="25.5">
      <c r="A28" s="143" t="s">
        <v>192</v>
      </c>
      <c r="B28" s="114" t="s">
        <v>158</v>
      </c>
      <c r="C28" s="115" t="s">
        <v>193</v>
      </c>
      <c r="D28" s="99" t="s">
        <v>194</v>
      </c>
      <c r="E28" s="116">
        <v>185.71600000000001</v>
      </c>
      <c r="F28" s="117" t="s">
        <v>173</v>
      </c>
      <c r="G28" s="172"/>
      <c r="H28" s="118">
        <f>ROUND(E28*G28, 2)</f>
        <v>0</v>
      </c>
      <c r="J28" s="118">
        <f>ROUND(E28*G28, 2)</f>
        <v>0</v>
      </c>
      <c r="K28" s="119">
        <v>3.9789999999999999E-2</v>
      </c>
      <c r="L28" s="119">
        <f>E28*K28</f>
        <v>7.3896396400000004</v>
      </c>
      <c r="O28" s="117">
        <v>20</v>
      </c>
      <c r="P28" s="117" t="s">
        <v>162</v>
      </c>
      <c r="V28" s="120" t="s">
        <v>71</v>
      </c>
      <c r="W28" s="121">
        <v>73.543999999999997</v>
      </c>
      <c r="X28" s="117" t="s">
        <v>195</v>
      </c>
      <c r="Y28" s="115" t="s">
        <v>193</v>
      </c>
      <c r="Z28" s="117" t="s">
        <v>175</v>
      </c>
      <c r="AA28" s="117" t="s">
        <v>162</v>
      </c>
      <c r="AB28" s="115" t="s">
        <v>165</v>
      </c>
    </row>
    <row r="29" spans="1:31">
      <c r="A29" s="143" t="s">
        <v>196</v>
      </c>
      <c r="B29" s="114" t="s">
        <v>170</v>
      </c>
      <c r="C29" s="115" t="s">
        <v>197</v>
      </c>
      <c r="D29" s="99" t="s">
        <v>198</v>
      </c>
      <c r="E29" s="116">
        <v>40.119</v>
      </c>
      <c r="F29" s="117" t="s">
        <v>173</v>
      </c>
      <c r="G29" s="172"/>
      <c r="H29" s="118">
        <f>ROUND(E29*G29, 2)</f>
        <v>0</v>
      </c>
      <c r="J29" s="118">
        <f>ROUND(E29*G29, 2)</f>
        <v>0</v>
      </c>
      <c r="K29" s="119">
        <v>2.4000000000000001E-4</v>
      </c>
      <c r="L29" s="119">
        <f>E29*K29</f>
        <v>9.6285599999999995E-3</v>
      </c>
      <c r="O29" s="117">
        <v>20</v>
      </c>
      <c r="P29" s="117" t="s">
        <v>162</v>
      </c>
      <c r="V29" s="120" t="s">
        <v>71</v>
      </c>
      <c r="W29" s="121">
        <v>3.7309999999999999</v>
      </c>
      <c r="X29" s="117" t="s">
        <v>199</v>
      </c>
      <c r="Y29" s="115" t="s">
        <v>197</v>
      </c>
      <c r="Z29" s="117" t="s">
        <v>200</v>
      </c>
      <c r="AA29" s="117" t="s">
        <v>162</v>
      </c>
      <c r="AB29" s="115" t="s">
        <v>165</v>
      </c>
    </row>
    <row r="30" spans="1:31">
      <c r="B30" s="144"/>
      <c r="C30" s="145"/>
      <c r="D30" s="146" t="s">
        <v>201</v>
      </c>
      <c r="E30" s="147"/>
      <c r="F30" s="148"/>
      <c r="G30" s="173"/>
      <c r="H30" s="149"/>
      <c r="I30" s="149"/>
      <c r="J30" s="149"/>
      <c r="K30" s="150"/>
      <c r="L30" s="150"/>
      <c r="M30" s="147"/>
      <c r="N30" s="147"/>
      <c r="O30" s="148"/>
      <c r="P30" s="148"/>
      <c r="Q30" s="147"/>
      <c r="R30" s="147"/>
      <c r="S30" s="147"/>
      <c r="T30" s="151"/>
      <c r="U30" s="151"/>
      <c r="V30" s="151" t="s">
        <v>167</v>
      </c>
      <c r="W30" s="152"/>
      <c r="X30" s="148"/>
      <c r="Y30" s="148"/>
      <c r="Z30" s="148"/>
      <c r="AA30" s="148"/>
      <c r="AB30" s="148"/>
      <c r="AC30" s="148"/>
      <c r="AD30" s="148"/>
      <c r="AE30" s="148"/>
    </row>
    <row r="31" spans="1:31">
      <c r="A31" s="143" t="s">
        <v>202</v>
      </c>
      <c r="B31" s="114" t="s">
        <v>170</v>
      </c>
      <c r="C31" s="115" t="s">
        <v>203</v>
      </c>
      <c r="D31" s="99" t="s">
        <v>204</v>
      </c>
      <c r="E31" s="116">
        <v>40.119</v>
      </c>
      <c r="F31" s="117" t="s">
        <v>173</v>
      </c>
      <c r="G31" s="172"/>
      <c r="H31" s="118">
        <f>ROUND(E31*G31, 2)</f>
        <v>0</v>
      </c>
      <c r="J31" s="118">
        <f>ROUND(E31*G31, 2)</f>
        <v>0</v>
      </c>
      <c r="K31" s="119">
        <v>4.1000000000000003E-3</v>
      </c>
      <c r="L31" s="119">
        <f>E31*K31</f>
        <v>0.16448790000000002</v>
      </c>
      <c r="O31" s="117">
        <v>20</v>
      </c>
      <c r="P31" s="117" t="s">
        <v>162</v>
      </c>
      <c r="V31" s="120" t="s">
        <v>71</v>
      </c>
      <c r="W31" s="121">
        <v>16.568999999999999</v>
      </c>
      <c r="X31" s="117" t="s">
        <v>205</v>
      </c>
      <c r="Y31" s="115" t="s">
        <v>203</v>
      </c>
      <c r="Z31" s="117" t="s">
        <v>175</v>
      </c>
      <c r="AA31" s="117" t="s">
        <v>162</v>
      </c>
      <c r="AB31" s="115" t="s">
        <v>165</v>
      </c>
    </row>
    <row r="32" spans="1:31" ht="25.5">
      <c r="A32" s="143" t="s">
        <v>206</v>
      </c>
      <c r="B32" s="114" t="s">
        <v>170</v>
      </c>
      <c r="C32" s="115" t="s">
        <v>207</v>
      </c>
      <c r="D32" s="99" t="s">
        <v>208</v>
      </c>
      <c r="E32" s="116">
        <v>40.119</v>
      </c>
      <c r="F32" s="117" t="s">
        <v>173</v>
      </c>
      <c r="G32" s="172"/>
      <c r="H32" s="118">
        <f>ROUND(E32*G32, 2)</f>
        <v>0</v>
      </c>
      <c r="J32" s="118">
        <f>ROUND(E32*G32, 2)</f>
        <v>0</v>
      </c>
      <c r="K32" s="119">
        <v>4.5599999999999998E-3</v>
      </c>
      <c r="L32" s="119">
        <f>E32*K32</f>
        <v>0.18294263999999999</v>
      </c>
      <c r="O32" s="117">
        <v>20</v>
      </c>
      <c r="P32" s="117" t="s">
        <v>162</v>
      </c>
      <c r="V32" s="120" t="s">
        <v>71</v>
      </c>
      <c r="W32" s="121">
        <v>17.291</v>
      </c>
      <c r="X32" s="117" t="s">
        <v>209</v>
      </c>
      <c r="Y32" s="115" t="s">
        <v>207</v>
      </c>
      <c r="Z32" s="117" t="s">
        <v>175</v>
      </c>
      <c r="AA32" s="117" t="s">
        <v>162</v>
      </c>
      <c r="AB32" s="115" t="s">
        <v>165</v>
      </c>
    </row>
    <row r="33" spans="1:31">
      <c r="A33" s="143" t="s">
        <v>210</v>
      </c>
      <c r="B33" s="114" t="s">
        <v>170</v>
      </c>
      <c r="C33" s="115" t="s">
        <v>211</v>
      </c>
      <c r="D33" s="99" t="s">
        <v>212</v>
      </c>
      <c r="E33" s="116">
        <v>40.119</v>
      </c>
      <c r="F33" s="117" t="s">
        <v>173</v>
      </c>
      <c r="G33" s="172"/>
      <c r="H33" s="118">
        <f>ROUND(E33*G33, 2)</f>
        <v>0</v>
      </c>
      <c r="J33" s="118">
        <f>ROUND(E33*G33, 2)</f>
        <v>0</v>
      </c>
      <c r="K33" s="119">
        <v>1.4999999999999999E-4</v>
      </c>
      <c r="L33" s="119">
        <f>E33*K33</f>
        <v>6.0178499999999991E-3</v>
      </c>
      <c r="O33" s="117">
        <v>20</v>
      </c>
      <c r="P33" s="117" t="s">
        <v>162</v>
      </c>
      <c r="V33" s="120" t="s">
        <v>71</v>
      </c>
      <c r="W33" s="121">
        <v>5.657</v>
      </c>
      <c r="X33" s="117" t="s">
        <v>213</v>
      </c>
      <c r="Y33" s="115" t="s">
        <v>211</v>
      </c>
      <c r="Z33" s="117" t="s">
        <v>175</v>
      </c>
      <c r="AA33" s="117" t="s">
        <v>162</v>
      </c>
      <c r="AB33" s="115" t="s">
        <v>165</v>
      </c>
    </row>
    <row r="34" spans="1:31">
      <c r="A34" s="143" t="s">
        <v>214</v>
      </c>
      <c r="B34" s="114" t="s">
        <v>170</v>
      </c>
      <c r="C34" s="115" t="s">
        <v>215</v>
      </c>
      <c r="D34" s="99" t="s">
        <v>216</v>
      </c>
      <c r="E34" s="116">
        <v>8.8000000000000007</v>
      </c>
      <c r="F34" s="117" t="s">
        <v>217</v>
      </c>
      <c r="G34" s="172"/>
      <c r="H34" s="118">
        <f>ROUND(E34*G34, 2)</f>
        <v>0</v>
      </c>
      <c r="J34" s="118">
        <f>ROUND(E34*G34, 2)</f>
        <v>0</v>
      </c>
      <c r="O34" s="117">
        <v>20</v>
      </c>
      <c r="P34" s="117" t="s">
        <v>162</v>
      </c>
      <c r="V34" s="120" t="s">
        <v>71</v>
      </c>
      <c r="W34" s="121">
        <v>1.496</v>
      </c>
      <c r="X34" s="117" t="s">
        <v>218</v>
      </c>
      <c r="Y34" s="115" t="s">
        <v>215</v>
      </c>
      <c r="Z34" s="117" t="s">
        <v>175</v>
      </c>
      <c r="AA34" s="117" t="s">
        <v>162</v>
      </c>
      <c r="AB34" s="115" t="s">
        <v>190</v>
      </c>
    </row>
    <row r="35" spans="1:31">
      <c r="B35" s="144"/>
      <c r="C35" s="145"/>
      <c r="D35" s="146" t="s">
        <v>219</v>
      </c>
      <c r="E35" s="147"/>
      <c r="F35" s="148"/>
      <c r="G35" s="173"/>
      <c r="H35" s="149"/>
      <c r="I35" s="149"/>
      <c r="J35" s="149"/>
      <c r="K35" s="150"/>
      <c r="L35" s="150"/>
      <c r="M35" s="147"/>
      <c r="N35" s="147"/>
      <c r="O35" s="148"/>
      <c r="P35" s="148"/>
      <c r="Q35" s="147"/>
      <c r="R35" s="147"/>
      <c r="S35" s="147"/>
      <c r="T35" s="151"/>
      <c r="U35" s="151"/>
      <c r="V35" s="151" t="s">
        <v>167</v>
      </c>
      <c r="W35" s="152"/>
      <c r="X35" s="148"/>
      <c r="Y35" s="148"/>
      <c r="Z35" s="148"/>
      <c r="AA35" s="148"/>
      <c r="AB35" s="148"/>
      <c r="AC35" s="148"/>
      <c r="AD35" s="148"/>
      <c r="AE35" s="148"/>
    </row>
    <row r="36" spans="1:31">
      <c r="A36" s="143" t="s">
        <v>220</v>
      </c>
      <c r="B36" s="114" t="s">
        <v>170</v>
      </c>
      <c r="C36" s="115" t="s">
        <v>221</v>
      </c>
      <c r="D36" s="99" t="s">
        <v>222</v>
      </c>
      <c r="E36" s="116">
        <v>58.79</v>
      </c>
      <c r="F36" s="117" t="s">
        <v>217</v>
      </c>
      <c r="G36" s="172"/>
      <c r="H36" s="118">
        <f>ROUND(E36*G36, 2)</f>
        <v>0</v>
      </c>
      <c r="J36" s="118">
        <f>ROUND(E36*G36, 2)</f>
        <v>0</v>
      </c>
      <c r="O36" s="117">
        <v>20</v>
      </c>
      <c r="P36" s="117" t="s">
        <v>162</v>
      </c>
      <c r="V36" s="120" t="s">
        <v>71</v>
      </c>
      <c r="W36" s="121">
        <v>9.9939999999999998</v>
      </c>
      <c r="X36" s="117" t="s">
        <v>218</v>
      </c>
      <c r="Y36" s="115" t="s">
        <v>221</v>
      </c>
      <c r="Z36" s="117" t="s">
        <v>175</v>
      </c>
      <c r="AA36" s="117" t="s">
        <v>162</v>
      </c>
      <c r="AB36" s="115" t="s">
        <v>190</v>
      </c>
    </row>
    <row r="37" spans="1:31">
      <c r="B37" s="144"/>
      <c r="C37" s="145"/>
      <c r="D37" s="146" t="s">
        <v>223</v>
      </c>
      <c r="E37" s="147"/>
      <c r="F37" s="148"/>
      <c r="G37" s="173"/>
      <c r="H37" s="149"/>
      <c r="I37" s="149"/>
      <c r="J37" s="149"/>
      <c r="K37" s="150"/>
      <c r="L37" s="150"/>
      <c r="M37" s="147"/>
      <c r="N37" s="147"/>
      <c r="O37" s="148"/>
      <c r="P37" s="148"/>
      <c r="Q37" s="147"/>
      <c r="R37" s="147"/>
      <c r="S37" s="147"/>
      <c r="T37" s="151"/>
      <c r="U37" s="151"/>
      <c r="V37" s="151" t="s">
        <v>167</v>
      </c>
      <c r="W37" s="152"/>
      <c r="X37" s="148"/>
      <c r="Y37" s="148"/>
      <c r="Z37" s="148"/>
      <c r="AA37" s="148"/>
      <c r="AB37" s="148"/>
      <c r="AC37" s="148"/>
      <c r="AD37" s="148"/>
      <c r="AE37" s="148"/>
    </row>
    <row r="38" spans="1:31">
      <c r="A38" s="143" t="s">
        <v>224</v>
      </c>
      <c r="B38" s="114" t="s">
        <v>170</v>
      </c>
      <c r="C38" s="115" t="s">
        <v>225</v>
      </c>
      <c r="D38" s="99" t="s">
        <v>226</v>
      </c>
      <c r="E38" s="116">
        <v>392.84500000000003</v>
      </c>
      <c r="F38" s="117" t="s">
        <v>217</v>
      </c>
      <c r="G38" s="172"/>
      <c r="H38" s="118">
        <f>ROUND(E38*G38, 2)</f>
        <v>0</v>
      </c>
      <c r="J38" s="118">
        <f>ROUND(E38*G38, 2)</f>
        <v>0</v>
      </c>
      <c r="O38" s="117">
        <v>20</v>
      </c>
      <c r="P38" s="117" t="s">
        <v>162</v>
      </c>
      <c r="V38" s="120" t="s">
        <v>71</v>
      </c>
      <c r="W38" s="121">
        <v>66.784000000000006</v>
      </c>
      <c r="X38" s="117" t="s">
        <v>227</v>
      </c>
      <c r="Y38" s="115" t="s">
        <v>225</v>
      </c>
      <c r="Z38" s="117" t="s">
        <v>175</v>
      </c>
      <c r="AA38" s="117" t="s">
        <v>162</v>
      </c>
      <c r="AB38" s="115" t="s">
        <v>165</v>
      </c>
    </row>
    <row r="39" spans="1:31">
      <c r="B39" s="144"/>
      <c r="C39" s="145"/>
      <c r="D39" s="146" t="s">
        <v>228</v>
      </c>
      <c r="E39" s="147"/>
      <c r="F39" s="148"/>
      <c r="G39" s="173"/>
      <c r="H39" s="149"/>
      <c r="I39" s="149"/>
      <c r="J39" s="149"/>
      <c r="K39" s="150"/>
      <c r="L39" s="150"/>
      <c r="M39" s="147"/>
      <c r="N39" s="147"/>
      <c r="O39" s="148"/>
      <c r="P39" s="148"/>
      <c r="Q39" s="147"/>
      <c r="R39" s="147"/>
      <c r="S39" s="147"/>
      <c r="T39" s="151"/>
      <c r="U39" s="151"/>
      <c r="V39" s="151" t="s">
        <v>167</v>
      </c>
      <c r="W39" s="152"/>
      <c r="X39" s="148"/>
      <c r="Y39" s="148"/>
      <c r="Z39" s="148"/>
      <c r="AA39" s="148"/>
      <c r="AB39" s="148"/>
      <c r="AC39" s="148"/>
      <c r="AD39" s="148"/>
      <c r="AE39" s="148"/>
    </row>
    <row r="40" spans="1:31">
      <c r="A40" s="143" t="s">
        <v>229</v>
      </c>
      <c r="B40" s="114" t="s">
        <v>170</v>
      </c>
      <c r="C40" s="115" t="s">
        <v>230</v>
      </c>
      <c r="D40" s="99" t="s">
        <v>231</v>
      </c>
      <c r="E40" s="116">
        <v>260.29500000000002</v>
      </c>
      <c r="F40" s="117" t="s">
        <v>217</v>
      </c>
      <c r="G40" s="172"/>
      <c r="H40" s="118">
        <f>ROUND(E40*G40, 2)</f>
        <v>0</v>
      </c>
      <c r="J40" s="118">
        <f>ROUND(E40*G40, 2)</f>
        <v>0</v>
      </c>
      <c r="O40" s="117">
        <v>20</v>
      </c>
      <c r="P40" s="117" t="s">
        <v>162</v>
      </c>
      <c r="V40" s="120" t="s">
        <v>71</v>
      </c>
      <c r="W40" s="121">
        <v>44.25</v>
      </c>
      <c r="X40" s="117" t="s">
        <v>232</v>
      </c>
      <c r="Y40" s="115" t="s">
        <v>230</v>
      </c>
      <c r="Z40" s="117" t="s">
        <v>175</v>
      </c>
      <c r="AA40" s="117" t="s">
        <v>162</v>
      </c>
      <c r="AB40" s="115" t="s">
        <v>165</v>
      </c>
    </row>
    <row r="41" spans="1:31" ht="25.5">
      <c r="B41" s="144"/>
      <c r="C41" s="145"/>
      <c r="D41" s="146" t="s">
        <v>233</v>
      </c>
      <c r="E41" s="147"/>
      <c r="F41" s="148"/>
      <c r="G41" s="173"/>
      <c r="H41" s="149"/>
      <c r="I41" s="149"/>
      <c r="J41" s="149"/>
      <c r="K41" s="150"/>
      <c r="L41" s="150"/>
      <c r="M41" s="147"/>
      <c r="N41" s="147"/>
      <c r="O41" s="148"/>
      <c r="P41" s="148"/>
      <c r="Q41" s="147"/>
      <c r="R41" s="147"/>
      <c r="S41" s="147"/>
      <c r="T41" s="151"/>
      <c r="U41" s="151"/>
      <c r="V41" s="151" t="s">
        <v>167</v>
      </c>
      <c r="W41" s="152"/>
      <c r="X41" s="148"/>
      <c r="Y41" s="148"/>
      <c r="Z41" s="148"/>
      <c r="AA41" s="148"/>
      <c r="AB41" s="148"/>
      <c r="AC41" s="148"/>
      <c r="AD41" s="148"/>
      <c r="AE41" s="148"/>
    </row>
    <row r="42" spans="1:31">
      <c r="A42" s="143" t="s">
        <v>234</v>
      </c>
      <c r="B42" s="114" t="s">
        <v>170</v>
      </c>
      <c r="C42" s="115" t="s">
        <v>235</v>
      </c>
      <c r="D42" s="99" t="s">
        <v>236</v>
      </c>
      <c r="E42" s="116">
        <v>250.7</v>
      </c>
      <c r="F42" s="117" t="s">
        <v>217</v>
      </c>
      <c r="G42" s="172"/>
      <c r="H42" s="118">
        <f>ROUND(E42*G42, 2)</f>
        <v>0</v>
      </c>
      <c r="J42" s="118">
        <f>ROUND(E42*G42, 2)</f>
        <v>0</v>
      </c>
      <c r="O42" s="117">
        <v>20</v>
      </c>
      <c r="P42" s="117" t="s">
        <v>162</v>
      </c>
      <c r="V42" s="120" t="s">
        <v>71</v>
      </c>
      <c r="W42" s="121">
        <v>42.619</v>
      </c>
      <c r="X42" s="117" t="s">
        <v>237</v>
      </c>
      <c r="Y42" s="115" t="s">
        <v>235</v>
      </c>
      <c r="Z42" s="117" t="s">
        <v>175</v>
      </c>
      <c r="AA42" s="117" t="s">
        <v>162</v>
      </c>
      <c r="AB42" s="115" t="s">
        <v>165</v>
      </c>
    </row>
    <row r="43" spans="1:31">
      <c r="B43" s="144"/>
      <c r="C43" s="145"/>
      <c r="D43" s="146" t="s">
        <v>238</v>
      </c>
      <c r="E43" s="147"/>
      <c r="F43" s="148"/>
      <c r="G43" s="173"/>
      <c r="H43" s="149"/>
      <c r="I43" s="149"/>
      <c r="J43" s="149"/>
      <c r="K43" s="150"/>
      <c r="L43" s="150"/>
      <c r="M43" s="147"/>
      <c r="N43" s="147"/>
      <c r="O43" s="148"/>
      <c r="P43" s="148"/>
      <c r="Q43" s="147"/>
      <c r="R43" s="147"/>
      <c r="S43" s="147"/>
      <c r="T43" s="151"/>
      <c r="U43" s="151"/>
      <c r="V43" s="151" t="s">
        <v>167</v>
      </c>
      <c r="W43" s="152"/>
      <c r="X43" s="148"/>
      <c r="Y43" s="148"/>
      <c r="Z43" s="148"/>
      <c r="AA43" s="148"/>
      <c r="AB43" s="148"/>
      <c r="AC43" s="148"/>
      <c r="AD43" s="148"/>
      <c r="AE43" s="148"/>
    </row>
    <row r="44" spans="1:31">
      <c r="B44" s="144"/>
      <c r="C44" s="145"/>
      <c r="D44" s="146" t="s">
        <v>239</v>
      </c>
      <c r="E44" s="147"/>
      <c r="F44" s="148"/>
      <c r="G44" s="173"/>
      <c r="H44" s="149"/>
      <c r="I44" s="149"/>
      <c r="J44" s="149"/>
      <c r="K44" s="150"/>
      <c r="L44" s="150"/>
      <c r="M44" s="147"/>
      <c r="N44" s="147"/>
      <c r="O44" s="148"/>
      <c r="P44" s="148"/>
      <c r="Q44" s="147"/>
      <c r="R44" s="147"/>
      <c r="S44" s="147"/>
      <c r="T44" s="151"/>
      <c r="U44" s="151"/>
      <c r="V44" s="151" t="s">
        <v>167</v>
      </c>
      <c r="W44" s="152"/>
      <c r="X44" s="148"/>
      <c r="Y44" s="148"/>
      <c r="Z44" s="148"/>
      <c r="AA44" s="148"/>
      <c r="AB44" s="148"/>
      <c r="AC44" s="148"/>
      <c r="AD44" s="148"/>
      <c r="AE44" s="148"/>
    </row>
    <row r="45" spans="1:31" ht="25.5">
      <c r="A45" s="143" t="s">
        <v>240</v>
      </c>
      <c r="B45" s="114" t="s">
        <v>170</v>
      </c>
      <c r="C45" s="115" t="s">
        <v>241</v>
      </c>
      <c r="D45" s="99" t="s">
        <v>242</v>
      </c>
      <c r="E45" s="116">
        <v>211.8</v>
      </c>
      <c r="F45" s="117" t="s">
        <v>217</v>
      </c>
      <c r="G45" s="172"/>
      <c r="H45" s="118">
        <f>ROUND(E45*G45, 2)</f>
        <v>0</v>
      </c>
      <c r="J45" s="118">
        <f>ROUND(E45*G45, 2)</f>
        <v>0</v>
      </c>
      <c r="K45" s="119">
        <v>1.16E-3</v>
      </c>
      <c r="L45" s="119">
        <f>E45*K45</f>
        <v>0.24568800000000002</v>
      </c>
      <c r="O45" s="117">
        <v>20</v>
      </c>
      <c r="P45" s="117" t="s">
        <v>162</v>
      </c>
      <c r="V45" s="120" t="s">
        <v>71</v>
      </c>
      <c r="W45" s="121">
        <v>19.908999999999999</v>
      </c>
      <c r="X45" s="117" t="s">
        <v>243</v>
      </c>
      <c r="Y45" s="115" t="s">
        <v>241</v>
      </c>
      <c r="Z45" s="117" t="s">
        <v>175</v>
      </c>
      <c r="AA45" s="117" t="s">
        <v>162</v>
      </c>
      <c r="AB45" s="115" t="s">
        <v>190</v>
      </c>
    </row>
    <row r="46" spans="1:31">
      <c r="B46" s="144"/>
      <c r="C46" s="145"/>
      <c r="D46" s="146" t="s">
        <v>244</v>
      </c>
      <c r="E46" s="147"/>
      <c r="F46" s="148"/>
      <c r="G46" s="173"/>
      <c r="H46" s="149"/>
      <c r="I46" s="149"/>
      <c r="J46" s="149"/>
      <c r="K46" s="150"/>
      <c r="L46" s="150"/>
      <c r="M46" s="147"/>
      <c r="N46" s="147"/>
      <c r="O46" s="148"/>
      <c r="P46" s="148"/>
      <c r="Q46" s="147"/>
      <c r="R46" s="147"/>
      <c r="S46" s="147"/>
      <c r="T46" s="151"/>
      <c r="U46" s="151"/>
      <c r="V46" s="151" t="s">
        <v>167</v>
      </c>
      <c r="W46" s="152"/>
      <c r="X46" s="148"/>
      <c r="Y46" s="148"/>
      <c r="Z46" s="148"/>
      <c r="AA46" s="148"/>
      <c r="AB46" s="148"/>
      <c r="AC46" s="148"/>
      <c r="AD46" s="148"/>
      <c r="AE46" s="148"/>
    </row>
    <row r="47" spans="1:31" ht="25.5">
      <c r="A47" s="143" t="s">
        <v>245</v>
      </c>
      <c r="B47" s="114" t="s">
        <v>170</v>
      </c>
      <c r="C47" s="115" t="s">
        <v>246</v>
      </c>
      <c r="D47" s="99" t="s">
        <v>247</v>
      </c>
      <c r="E47" s="116">
        <v>255.61</v>
      </c>
      <c r="F47" s="117" t="s">
        <v>173</v>
      </c>
      <c r="G47" s="172"/>
      <c r="H47" s="118">
        <f>ROUND(E47*G47, 2)</f>
        <v>0</v>
      </c>
      <c r="J47" s="118">
        <f>ROUND(E47*G47, 2)</f>
        <v>0</v>
      </c>
      <c r="K47" s="119">
        <v>2.308E-2</v>
      </c>
      <c r="L47" s="119">
        <f>E47*K47</f>
        <v>5.8994788000000007</v>
      </c>
      <c r="O47" s="117">
        <v>20</v>
      </c>
      <c r="P47" s="117" t="s">
        <v>162</v>
      </c>
      <c r="V47" s="120" t="s">
        <v>71</v>
      </c>
      <c r="W47" s="121">
        <v>308.26600000000002</v>
      </c>
      <c r="X47" s="117" t="s">
        <v>248</v>
      </c>
      <c r="Y47" s="115" t="s">
        <v>246</v>
      </c>
      <c r="Z47" s="117" t="s">
        <v>175</v>
      </c>
      <c r="AA47" s="117" t="s">
        <v>162</v>
      </c>
      <c r="AB47" s="115" t="s">
        <v>165</v>
      </c>
    </row>
    <row r="48" spans="1:31" ht="38.25">
      <c r="B48" s="144"/>
      <c r="C48" s="145"/>
      <c r="D48" s="146" t="s">
        <v>249</v>
      </c>
      <c r="E48" s="147"/>
      <c r="F48" s="148"/>
      <c r="G48" s="173"/>
      <c r="H48" s="149"/>
      <c r="I48" s="149"/>
      <c r="J48" s="149"/>
      <c r="K48" s="150"/>
      <c r="L48" s="150"/>
      <c r="M48" s="147"/>
      <c r="N48" s="147"/>
      <c r="O48" s="148"/>
      <c r="P48" s="148"/>
      <c r="Q48" s="147"/>
      <c r="R48" s="147"/>
      <c r="S48" s="147"/>
      <c r="T48" s="151"/>
      <c r="U48" s="151"/>
      <c r="V48" s="151" t="s">
        <v>167</v>
      </c>
      <c r="W48" s="152"/>
      <c r="X48" s="148"/>
      <c r="Y48" s="148"/>
      <c r="Z48" s="148"/>
      <c r="AA48" s="148"/>
      <c r="AB48" s="148"/>
      <c r="AC48" s="148"/>
      <c r="AD48" s="148"/>
      <c r="AE48" s="148"/>
    </row>
    <row r="49" spans="1:31">
      <c r="B49" s="144"/>
      <c r="C49" s="145"/>
      <c r="D49" s="146" t="s">
        <v>250</v>
      </c>
      <c r="E49" s="147"/>
      <c r="F49" s="148"/>
      <c r="G49" s="173"/>
      <c r="H49" s="149"/>
      <c r="I49" s="149"/>
      <c r="J49" s="149"/>
      <c r="K49" s="150"/>
      <c r="L49" s="150"/>
      <c r="M49" s="147"/>
      <c r="N49" s="147"/>
      <c r="O49" s="148"/>
      <c r="P49" s="148"/>
      <c r="Q49" s="147"/>
      <c r="R49" s="147"/>
      <c r="S49" s="147"/>
      <c r="T49" s="151"/>
      <c r="U49" s="151"/>
      <c r="V49" s="151" t="s">
        <v>167</v>
      </c>
      <c r="W49" s="152"/>
      <c r="X49" s="148"/>
      <c r="Y49" s="148"/>
      <c r="Z49" s="148"/>
      <c r="AA49" s="148"/>
      <c r="AB49" s="148"/>
      <c r="AC49" s="148"/>
      <c r="AD49" s="148"/>
      <c r="AE49" s="148"/>
    </row>
    <row r="50" spans="1:31" ht="25.5">
      <c r="A50" s="143" t="s">
        <v>251</v>
      </c>
      <c r="B50" s="114" t="s">
        <v>170</v>
      </c>
      <c r="C50" s="115" t="s">
        <v>252</v>
      </c>
      <c r="D50" s="99" t="s">
        <v>253</v>
      </c>
      <c r="E50" s="116">
        <v>134.40899999999999</v>
      </c>
      <c r="F50" s="117" t="s">
        <v>173</v>
      </c>
      <c r="G50" s="172"/>
      <c r="H50" s="118">
        <f>ROUND(E50*G50, 2)</f>
        <v>0</v>
      </c>
      <c r="J50" s="118">
        <f>ROUND(E50*G50, 2)</f>
        <v>0</v>
      </c>
      <c r="K50" s="119">
        <v>1.264E-2</v>
      </c>
      <c r="L50" s="119">
        <f>E50*K50</f>
        <v>1.69892976</v>
      </c>
      <c r="O50" s="117">
        <v>20</v>
      </c>
      <c r="P50" s="117" t="s">
        <v>162</v>
      </c>
      <c r="V50" s="120" t="s">
        <v>71</v>
      </c>
      <c r="W50" s="121">
        <v>190.86099999999999</v>
      </c>
      <c r="X50" s="117" t="s">
        <v>254</v>
      </c>
      <c r="Y50" s="115" t="s">
        <v>252</v>
      </c>
      <c r="Z50" s="117" t="s">
        <v>175</v>
      </c>
      <c r="AA50" s="117" t="s">
        <v>162</v>
      </c>
      <c r="AB50" s="115" t="s">
        <v>190</v>
      </c>
    </row>
    <row r="51" spans="1:31">
      <c r="B51" s="144"/>
      <c r="C51" s="145"/>
      <c r="D51" s="146" t="s">
        <v>255</v>
      </c>
      <c r="E51" s="147"/>
      <c r="F51" s="148"/>
      <c r="G51" s="173"/>
      <c r="H51" s="149"/>
      <c r="I51" s="149"/>
      <c r="J51" s="149"/>
      <c r="K51" s="150"/>
      <c r="L51" s="150"/>
      <c r="M51" s="147"/>
      <c r="N51" s="147"/>
      <c r="O51" s="148"/>
      <c r="P51" s="148"/>
      <c r="Q51" s="147"/>
      <c r="R51" s="147"/>
      <c r="S51" s="147"/>
      <c r="T51" s="151"/>
      <c r="U51" s="151"/>
      <c r="V51" s="151" t="s">
        <v>167</v>
      </c>
      <c r="W51" s="152"/>
      <c r="X51" s="148"/>
      <c r="Y51" s="148"/>
      <c r="Z51" s="148"/>
      <c r="AA51" s="148"/>
      <c r="AB51" s="148"/>
      <c r="AC51" s="148"/>
      <c r="AD51" s="148"/>
      <c r="AE51" s="148"/>
    </row>
    <row r="52" spans="1:31">
      <c r="B52" s="144"/>
      <c r="C52" s="145"/>
      <c r="D52" s="146" t="s">
        <v>256</v>
      </c>
      <c r="E52" s="147"/>
      <c r="F52" s="148"/>
      <c r="G52" s="173"/>
      <c r="H52" s="149"/>
      <c r="I52" s="149"/>
      <c r="J52" s="149"/>
      <c r="K52" s="150"/>
      <c r="L52" s="150"/>
      <c r="M52" s="147"/>
      <c r="N52" s="147"/>
      <c r="O52" s="148"/>
      <c r="P52" s="148"/>
      <c r="Q52" s="147"/>
      <c r="R52" s="147"/>
      <c r="S52" s="147"/>
      <c r="T52" s="151"/>
      <c r="U52" s="151"/>
      <c r="V52" s="151" t="s">
        <v>167</v>
      </c>
      <c r="W52" s="152"/>
      <c r="X52" s="148"/>
      <c r="Y52" s="148"/>
      <c r="Z52" s="148"/>
      <c r="AA52" s="148"/>
      <c r="AB52" s="148"/>
      <c r="AC52" s="148"/>
      <c r="AD52" s="148"/>
      <c r="AE52" s="148"/>
    </row>
    <row r="53" spans="1:31" ht="25.5">
      <c r="A53" s="143" t="s">
        <v>257</v>
      </c>
      <c r="B53" s="114" t="s">
        <v>170</v>
      </c>
      <c r="C53" s="115" t="s">
        <v>258</v>
      </c>
      <c r="D53" s="99" t="s">
        <v>259</v>
      </c>
      <c r="E53" s="116">
        <v>789.49300000000005</v>
      </c>
      <c r="F53" s="117" t="s">
        <v>173</v>
      </c>
      <c r="G53" s="172"/>
      <c r="H53" s="118">
        <f>ROUND(E53*G53, 2)</f>
        <v>0</v>
      </c>
      <c r="J53" s="118">
        <f>ROUND(E53*G53, 2)</f>
        <v>0</v>
      </c>
      <c r="K53" s="119">
        <v>4.0840000000000001E-2</v>
      </c>
      <c r="L53" s="119">
        <f>E53*K53</f>
        <v>32.242894120000003</v>
      </c>
      <c r="O53" s="117">
        <v>20</v>
      </c>
      <c r="P53" s="117" t="s">
        <v>162</v>
      </c>
      <c r="V53" s="120" t="s">
        <v>71</v>
      </c>
      <c r="W53" s="121">
        <v>738.17600000000004</v>
      </c>
      <c r="X53" s="117" t="s">
        <v>260</v>
      </c>
      <c r="Y53" s="115" t="s">
        <v>258</v>
      </c>
      <c r="Z53" s="117" t="s">
        <v>200</v>
      </c>
      <c r="AA53" s="117" t="s">
        <v>162</v>
      </c>
      <c r="AB53" s="115" t="s">
        <v>165</v>
      </c>
    </row>
    <row r="54" spans="1:31">
      <c r="B54" s="144"/>
      <c r="C54" s="145"/>
      <c r="D54" s="146" t="s">
        <v>261</v>
      </c>
      <c r="E54" s="147"/>
      <c r="F54" s="148"/>
      <c r="G54" s="173"/>
      <c r="H54" s="149"/>
      <c r="I54" s="149"/>
      <c r="J54" s="149"/>
      <c r="K54" s="150"/>
      <c r="L54" s="150"/>
      <c r="M54" s="147"/>
      <c r="N54" s="147"/>
      <c r="O54" s="148"/>
      <c r="P54" s="148"/>
      <c r="Q54" s="147"/>
      <c r="R54" s="147"/>
      <c r="S54" s="147"/>
      <c r="T54" s="151"/>
      <c r="U54" s="151"/>
      <c r="V54" s="151" t="s">
        <v>167</v>
      </c>
      <c r="W54" s="152"/>
      <c r="X54" s="148"/>
      <c r="Y54" s="148"/>
      <c r="Z54" s="148"/>
      <c r="AA54" s="148"/>
      <c r="AB54" s="148"/>
      <c r="AC54" s="148"/>
      <c r="AD54" s="148"/>
      <c r="AE54" s="148"/>
    </row>
    <row r="55" spans="1:31" ht="38.25">
      <c r="B55" s="144"/>
      <c r="C55" s="145"/>
      <c r="D55" s="146" t="s">
        <v>262</v>
      </c>
      <c r="E55" s="147"/>
      <c r="F55" s="148"/>
      <c r="G55" s="173"/>
      <c r="H55" s="149"/>
      <c r="I55" s="149"/>
      <c r="J55" s="149"/>
      <c r="K55" s="150"/>
      <c r="L55" s="150"/>
      <c r="M55" s="147"/>
      <c r="N55" s="147"/>
      <c r="O55" s="148"/>
      <c r="P55" s="148"/>
      <c r="Q55" s="147"/>
      <c r="R55" s="147"/>
      <c r="S55" s="147"/>
      <c r="T55" s="151"/>
      <c r="U55" s="151"/>
      <c r="V55" s="151" t="s">
        <v>167</v>
      </c>
      <c r="W55" s="152"/>
      <c r="X55" s="148"/>
      <c r="Y55" s="148"/>
      <c r="Z55" s="148"/>
      <c r="AA55" s="148"/>
      <c r="AB55" s="148"/>
      <c r="AC55" s="148"/>
      <c r="AD55" s="148"/>
      <c r="AE55" s="148"/>
    </row>
    <row r="56" spans="1:31">
      <c r="B56" s="144"/>
      <c r="C56" s="145"/>
      <c r="D56" s="146" t="s">
        <v>263</v>
      </c>
      <c r="E56" s="147"/>
      <c r="F56" s="148"/>
      <c r="G56" s="173"/>
      <c r="H56" s="149"/>
      <c r="I56" s="149"/>
      <c r="J56" s="149"/>
      <c r="K56" s="150"/>
      <c r="L56" s="150"/>
      <c r="M56" s="147"/>
      <c r="N56" s="147"/>
      <c r="O56" s="148"/>
      <c r="P56" s="148"/>
      <c r="Q56" s="147"/>
      <c r="R56" s="147"/>
      <c r="S56" s="147"/>
      <c r="T56" s="151"/>
      <c r="U56" s="151"/>
      <c r="V56" s="151" t="s">
        <v>167</v>
      </c>
      <c r="W56" s="152"/>
      <c r="X56" s="148"/>
      <c r="Y56" s="148"/>
      <c r="Z56" s="148"/>
      <c r="AA56" s="148"/>
      <c r="AB56" s="148"/>
      <c r="AC56" s="148"/>
      <c r="AD56" s="148"/>
      <c r="AE56" s="148"/>
    </row>
    <row r="57" spans="1:31" ht="25.5">
      <c r="A57" s="143" t="s">
        <v>264</v>
      </c>
      <c r="B57" s="114" t="s">
        <v>170</v>
      </c>
      <c r="C57" s="115" t="s">
        <v>265</v>
      </c>
      <c r="D57" s="99" t="s">
        <v>266</v>
      </c>
      <c r="E57" s="116">
        <v>7.47</v>
      </c>
      <c r="F57" s="117" t="s">
        <v>173</v>
      </c>
      <c r="G57" s="172"/>
      <c r="H57" s="118">
        <f>ROUND(E57*G57, 2)</f>
        <v>0</v>
      </c>
      <c r="J57" s="118">
        <f>ROUND(E57*G57, 2)</f>
        <v>0</v>
      </c>
      <c r="K57" s="119">
        <v>1.498E-2</v>
      </c>
      <c r="L57" s="119">
        <f>E57*K57</f>
        <v>0.1119006</v>
      </c>
      <c r="O57" s="117">
        <v>20</v>
      </c>
      <c r="P57" s="117" t="s">
        <v>162</v>
      </c>
      <c r="V57" s="120" t="s">
        <v>71</v>
      </c>
      <c r="W57" s="121">
        <v>11.504</v>
      </c>
      <c r="X57" s="117" t="s">
        <v>267</v>
      </c>
      <c r="Y57" s="117" t="s">
        <v>265</v>
      </c>
      <c r="Z57" s="117" t="s">
        <v>175</v>
      </c>
      <c r="AA57" s="117" t="s">
        <v>162</v>
      </c>
      <c r="AB57" s="115" t="s">
        <v>190</v>
      </c>
    </row>
    <row r="58" spans="1:31" ht="25.5">
      <c r="B58" s="144"/>
      <c r="C58" s="145"/>
      <c r="D58" s="146" t="s">
        <v>268</v>
      </c>
      <c r="E58" s="147"/>
      <c r="F58" s="148"/>
      <c r="G58" s="173"/>
      <c r="H58" s="149"/>
      <c r="I58" s="149"/>
      <c r="J58" s="149"/>
      <c r="K58" s="150"/>
      <c r="L58" s="150"/>
      <c r="M58" s="147"/>
      <c r="N58" s="147"/>
      <c r="O58" s="148"/>
      <c r="P58" s="148"/>
      <c r="Q58" s="147"/>
      <c r="R58" s="147"/>
      <c r="S58" s="147"/>
      <c r="T58" s="151"/>
      <c r="U58" s="151"/>
      <c r="V58" s="151" t="s">
        <v>167</v>
      </c>
      <c r="W58" s="152"/>
      <c r="X58" s="148"/>
      <c r="Y58" s="148"/>
      <c r="Z58" s="148"/>
      <c r="AA58" s="148"/>
      <c r="AB58" s="148"/>
      <c r="AC58" s="148"/>
      <c r="AD58" s="148"/>
      <c r="AE58" s="148"/>
    </row>
    <row r="59" spans="1:31" ht="25.5">
      <c r="A59" s="143" t="s">
        <v>269</v>
      </c>
      <c r="B59" s="114" t="s">
        <v>170</v>
      </c>
      <c r="C59" s="115" t="s">
        <v>270</v>
      </c>
      <c r="D59" s="99" t="s">
        <v>271</v>
      </c>
      <c r="E59" s="116">
        <v>73.152000000000001</v>
      </c>
      <c r="F59" s="117" t="s">
        <v>173</v>
      </c>
      <c r="G59" s="172"/>
      <c r="H59" s="118">
        <f>ROUND(E59*G59, 2)</f>
        <v>0</v>
      </c>
      <c r="J59" s="118">
        <f>ROUND(E59*G59, 2)</f>
        <v>0</v>
      </c>
      <c r="K59" s="119">
        <v>1.474E-2</v>
      </c>
      <c r="L59" s="119">
        <f>E59*K59</f>
        <v>1.07826048</v>
      </c>
      <c r="O59" s="117">
        <v>20</v>
      </c>
      <c r="P59" s="117" t="s">
        <v>162</v>
      </c>
      <c r="V59" s="120" t="s">
        <v>71</v>
      </c>
      <c r="W59" s="121">
        <v>96.706999999999994</v>
      </c>
      <c r="X59" s="117" t="s">
        <v>272</v>
      </c>
      <c r="Y59" s="115" t="s">
        <v>270</v>
      </c>
      <c r="Z59" s="117" t="s">
        <v>175</v>
      </c>
      <c r="AA59" s="117" t="s">
        <v>162</v>
      </c>
      <c r="AB59" s="115" t="s">
        <v>190</v>
      </c>
    </row>
    <row r="60" spans="1:31">
      <c r="B60" s="144"/>
      <c r="C60" s="145"/>
      <c r="D60" s="146" t="s">
        <v>273</v>
      </c>
      <c r="E60" s="147"/>
      <c r="F60" s="148"/>
      <c r="G60" s="173"/>
      <c r="H60" s="149"/>
      <c r="I60" s="149"/>
      <c r="J60" s="149"/>
      <c r="K60" s="150"/>
      <c r="L60" s="150"/>
      <c r="M60" s="147"/>
      <c r="N60" s="147"/>
      <c r="O60" s="148"/>
      <c r="P60" s="148"/>
      <c r="Q60" s="147"/>
      <c r="R60" s="147"/>
      <c r="S60" s="147"/>
      <c r="T60" s="151"/>
      <c r="U60" s="151"/>
      <c r="V60" s="151" t="s">
        <v>167</v>
      </c>
      <c r="W60" s="152"/>
      <c r="X60" s="148"/>
      <c r="Y60" s="148"/>
      <c r="Z60" s="148"/>
      <c r="AA60" s="148"/>
      <c r="AB60" s="148"/>
      <c r="AC60" s="148"/>
      <c r="AD60" s="148"/>
      <c r="AE60" s="148"/>
    </row>
    <row r="61" spans="1:31">
      <c r="B61" s="144"/>
      <c r="C61" s="145"/>
      <c r="D61" s="146" t="s">
        <v>274</v>
      </c>
      <c r="E61" s="147"/>
      <c r="F61" s="148"/>
      <c r="G61" s="173"/>
      <c r="H61" s="149"/>
      <c r="I61" s="149"/>
      <c r="J61" s="149"/>
      <c r="K61" s="150"/>
      <c r="L61" s="150"/>
      <c r="M61" s="147"/>
      <c r="N61" s="147"/>
      <c r="O61" s="148"/>
      <c r="P61" s="148"/>
      <c r="Q61" s="147"/>
      <c r="R61" s="147"/>
      <c r="S61" s="147"/>
      <c r="T61" s="151"/>
      <c r="U61" s="151"/>
      <c r="V61" s="151" t="s">
        <v>167</v>
      </c>
      <c r="W61" s="152"/>
      <c r="X61" s="148"/>
      <c r="Y61" s="148"/>
      <c r="Z61" s="148"/>
      <c r="AA61" s="148"/>
      <c r="AB61" s="148"/>
      <c r="AC61" s="148"/>
      <c r="AD61" s="148"/>
      <c r="AE61" s="148"/>
    </row>
    <row r="62" spans="1:31">
      <c r="D62" s="153" t="s">
        <v>275</v>
      </c>
      <c r="E62" s="154">
        <f>J62</f>
        <v>0</v>
      </c>
      <c r="G62" s="172"/>
      <c r="H62" s="154">
        <f>SUM(H18:H61)</f>
        <v>0</v>
      </c>
      <c r="I62" s="154">
        <f>SUM(I18:I61)</f>
        <v>0</v>
      </c>
      <c r="J62" s="154">
        <f>SUM(J18:J61)</f>
        <v>0</v>
      </c>
      <c r="L62" s="155">
        <f>SUM(L18:L61)</f>
        <v>90.227967929999991</v>
      </c>
      <c r="N62" s="156">
        <f>SUM(N18:N61)</f>
        <v>0</v>
      </c>
      <c r="W62" s="157">
        <f>SUM(W18:W61)</f>
        <v>2015.1679999999997</v>
      </c>
    </row>
    <row r="63" spans="1:31">
      <c r="G63" s="172"/>
    </row>
    <row r="64" spans="1:31">
      <c r="B64" s="142" t="s">
        <v>104</v>
      </c>
      <c r="G64" s="172"/>
    </row>
    <row r="65" spans="1:31" ht="25.5">
      <c r="A65" s="143" t="s">
        <v>276</v>
      </c>
      <c r="B65" s="114" t="s">
        <v>277</v>
      </c>
      <c r="C65" s="115" t="s">
        <v>278</v>
      </c>
      <c r="D65" s="99" t="s">
        <v>279</v>
      </c>
      <c r="E65" s="116">
        <v>1315.16</v>
      </c>
      <c r="F65" s="117" t="s">
        <v>173</v>
      </c>
      <c r="G65" s="172"/>
      <c r="H65" s="118">
        <f>ROUND(E65*G65, 2)</f>
        <v>0</v>
      </c>
      <c r="J65" s="118">
        <f>ROUND(E65*G65, 2)</f>
        <v>0</v>
      </c>
      <c r="O65" s="117">
        <v>20</v>
      </c>
      <c r="P65" s="117" t="s">
        <v>162</v>
      </c>
      <c r="V65" s="120" t="s">
        <v>71</v>
      </c>
      <c r="W65" s="121">
        <v>410.33</v>
      </c>
      <c r="X65" s="117" t="s">
        <v>278</v>
      </c>
      <c r="Y65" s="117" t="s">
        <v>278</v>
      </c>
      <c r="Z65" s="117" t="s">
        <v>280</v>
      </c>
      <c r="AA65" s="117" t="s">
        <v>162</v>
      </c>
      <c r="AB65" s="115" t="s">
        <v>165</v>
      </c>
    </row>
    <row r="66" spans="1:31">
      <c r="B66" s="144"/>
      <c r="C66" s="145"/>
      <c r="D66" s="146" t="s">
        <v>281</v>
      </c>
      <c r="E66" s="147"/>
      <c r="F66" s="148"/>
      <c r="G66" s="173"/>
      <c r="H66" s="149"/>
      <c r="I66" s="149"/>
      <c r="J66" s="149"/>
      <c r="K66" s="150"/>
      <c r="L66" s="150"/>
      <c r="M66" s="147"/>
      <c r="N66" s="147"/>
      <c r="O66" s="148"/>
      <c r="P66" s="148"/>
      <c r="Q66" s="147"/>
      <c r="R66" s="147"/>
      <c r="S66" s="147"/>
      <c r="T66" s="151"/>
      <c r="U66" s="151"/>
      <c r="V66" s="151" t="s">
        <v>167</v>
      </c>
      <c r="W66" s="152"/>
      <c r="X66" s="148"/>
      <c r="Y66" s="148"/>
      <c r="Z66" s="148"/>
      <c r="AA66" s="148"/>
      <c r="AB66" s="148"/>
      <c r="AC66" s="148"/>
      <c r="AD66" s="148"/>
      <c r="AE66" s="148"/>
    </row>
    <row r="67" spans="1:31">
      <c r="A67" s="143" t="s">
        <v>282</v>
      </c>
      <c r="B67" s="114" t="s">
        <v>283</v>
      </c>
      <c r="C67" s="115" t="s">
        <v>284</v>
      </c>
      <c r="D67" s="99" t="s">
        <v>285</v>
      </c>
      <c r="E67" s="116">
        <v>1</v>
      </c>
      <c r="F67" s="117" t="s">
        <v>286</v>
      </c>
      <c r="G67" s="172"/>
      <c r="H67" s="118">
        <f>ROUND(E67*G67, 2)</f>
        <v>0</v>
      </c>
      <c r="J67" s="118">
        <f>ROUND(E67*G67, 2)</f>
        <v>0</v>
      </c>
      <c r="O67" s="117">
        <v>20</v>
      </c>
      <c r="P67" s="117" t="s">
        <v>162</v>
      </c>
      <c r="V67" s="120" t="s">
        <v>71</v>
      </c>
      <c r="W67" s="121">
        <v>2.4E-2</v>
      </c>
      <c r="X67" s="117" t="s">
        <v>287</v>
      </c>
      <c r="Y67" s="115" t="s">
        <v>284</v>
      </c>
      <c r="Z67" s="117" t="s">
        <v>288</v>
      </c>
      <c r="AA67" s="117" t="s">
        <v>162</v>
      </c>
      <c r="AB67" s="115" t="s">
        <v>165</v>
      </c>
    </row>
    <row r="68" spans="1:31">
      <c r="A68" s="143" t="s">
        <v>289</v>
      </c>
      <c r="B68" s="114" t="s">
        <v>283</v>
      </c>
      <c r="C68" s="115" t="s">
        <v>290</v>
      </c>
      <c r="D68" s="99" t="s">
        <v>291</v>
      </c>
      <c r="E68" s="116">
        <v>1.68</v>
      </c>
      <c r="F68" s="117" t="s">
        <v>173</v>
      </c>
      <c r="G68" s="172"/>
      <c r="H68" s="118">
        <f>ROUND(E68*G68, 2)</f>
        <v>0</v>
      </c>
      <c r="J68" s="118">
        <f>ROUND(E68*G68, 2)</f>
        <v>0</v>
      </c>
      <c r="K68" s="119">
        <v>1.0300000000000001E-3</v>
      </c>
      <c r="L68" s="119">
        <f>E68*K68</f>
        <v>1.7304000000000002E-3</v>
      </c>
      <c r="M68" s="116">
        <v>6.2E-2</v>
      </c>
      <c r="N68" s="116">
        <f>E68*M68</f>
        <v>0.10415999999999999</v>
      </c>
      <c r="O68" s="117">
        <v>20</v>
      </c>
      <c r="P68" s="117" t="s">
        <v>162</v>
      </c>
      <c r="V68" s="120" t="s">
        <v>71</v>
      </c>
      <c r="W68" s="121">
        <v>0.92100000000000004</v>
      </c>
      <c r="X68" s="117" t="s">
        <v>292</v>
      </c>
      <c r="Y68" s="115" t="s">
        <v>290</v>
      </c>
      <c r="Z68" s="117" t="s">
        <v>288</v>
      </c>
      <c r="AA68" s="117" t="s">
        <v>162</v>
      </c>
      <c r="AB68" s="115" t="s">
        <v>165</v>
      </c>
    </row>
    <row r="69" spans="1:31">
      <c r="B69" s="144"/>
      <c r="C69" s="145"/>
      <c r="D69" s="146" t="s">
        <v>293</v>
      </c>
      <c r="E69" s="147"/>
      <c r="F69" s="148"/>
      <c r="G69" s="173"/>
      <c r="H69" s="149"/>
      <c r="I69" s="149"/>
      <c r="J69" s="149"/>
      <c r="K69" s="150"/>
      <c r="L69" s="150"/>
      <c r="M69" s="147"/>
      <c r="N69" s="147"/>
      <c r="O69" s="148"/>
      <c r="P69" s="148"/>
      <c r="Q69" s="147"/>
      <c r="R69" s="147"/>
      <c r="S69" s="147"/>
      <c r="T69" s="151"/>
      <c r="U69" s="151"/>
      <c r="V69" s="151" t="s">
        <v>167</v>
      </c>
      <c r="W69" s="152"/>
      <c r="X69" s="148"/>
      <c r="Y69" s="148"/>
      <c r="Z69" s="148"/>
      <c r="AA69" s="148"/>
      <c r="AB69" s="148"/>
      <c r="AC69" s="148"/>
      <c r="AD69" s="148"/>
      <c r="AE69" s="148"/>
    </row>
    <row r="70" spans="1:31">
      <c r="A70" s="143" t="s">
        <v>294</v>
      </c>
      <c r="B70" s="114" t="s">
        <v>283</v>
      </c>
      <c r="C70" s="115" t="s">
        <v>295</v>
      </c>
      <c r="D70" s="99" t="s">
        <v>296</v>
      </c>
      <c r="E70" s="116">
        <v>1</v>
      </c>
      <c r="F70" s="117" t="s">
        <v>286</v>
      </c>
      <c r="G70" s="172"/>
      <c r="H70" s="118">
        <f>ROUND(E70*G70, 2)</f>
        <v>0</v>
      </c>
      <c r="J70" s="118">
        <f>ROUND(E70*G70, 2)</f>
        <v>0</v>
      </c>
      <c r="O70" s="117">
        <v>20</v>
      </c>
      <c r="P70" s="117" t="s">
        <v>162</v>
      </c>
      <c r="V70" s="120" t="s">
        <v>71</v>
      </c>
      <c r="W70" s="121">
        <v>7.9000000000000001E-2</v>
      </c>
      <c r="X70" s="117" t="s">
        <v>297</v>
      </c>
      <c r="Y70" s="115" t="s">
        <v>295</v>
      </c>
      <c r="Z70" s="117" t="s">
        <v>288</v>
      </c>
      <c r="AA70" s="117" t="s">
        <v>162</v>
      </c>
      <c r="AB70" s="115" t="s">
        <v>165</v>
      </c>
    </row>
    <row r="71" spans="1:31">
      <c r="A71" s="143" t="s">
        <v>298</v>
      </c>
      <c r="B71" s="114" t="s">
        <v>283</v>
      </c>
      <c r="C71" s="115" t="s">
        <v>299</v>
      </c>
      <c r="D71" s="99" t="s">
        <v>300</v>
      </c>
      <c r="E71" s="116">
        <v>4.32</v>
      </c>
      <c r="F71" s="117" t="s">
        <v>173</v>
      </c>
      <c r="G71" s="172"/>
      <c r="H71" s="118">
        <f>ROUND(E71*G71, 2)</f>
        <v>0</v>
      </c>
      <c r="J71" s="118">
        <f>ROUND(E71*G71, 2)</f>
        <v>0</v>
      </c>
      <c r="K71" s="119">
        <v>6.3000000000000003E-4</v>
      </c>
      <c r="L71" s="119">
        <f>E71*K71</f>
        <v>2.7216000000000002E-3</v>
      </c>
      <c r="M71" s="116">
        <v>0.05</v>
      </c>
      <c r="N71" s="116">
        <f>E71*M71</f>
        <v>0.21600000000000003</v>
      </c>
      <c r="O71" s="117">
        <v>20</v>
      </c>
      <c r="P71" s="117" t="s">
        <v>162</v>
      </c>
      <c r="V71" s="120" t="s">
        <v>71</v>
      </c>
      <c r="W71" s="121">
        <v>1.9830000000000001</v>
      </c>
      <c r="X71" s="117" t="s">
        <v>301</v>
      </c>
      <c r="Y71" s="115" t="s">
        <v>299</v>
      </c>
      <c r="Z71" s="117" t="s">
        <v>288</v>
      </c>
      <c r="AA71" s="117" t="s">
        <v>162</v>
      </c>
      <c r="AB71" s="115" t="s">
        <v>165</v>
      </c>
    </row>
    <row r="72" spans="1:31">
      <c r="B72" s="144"/>
      <c r="C72" s="145"/>
      <c r="D72" s="146" t="s">
        <v>302</v>
      </c>
      <c r="E72" s="147"/>
      <c r="F72" s="148"/>
      <c r="G72" s="173"/>
      <c r="H72" s="149"/>
      <c r="I72" s="149"/>
      <c r="J72" s="149"/>
      <c r="K72" s="150"/>
      <c r="L72" s="150"/>
      <c r="M72" s="147"/>
      <c r="N72" s="147"/>
      <c r="O72" s="148"/>
      <c r="P72" s="148"/>
      <c r="Q72" s="147"/>
      <c r="R72" s="147"/>
      <c r="S72" s="147"/>
      <c r="T72" s="151"/>
      <c r="U72" s="151"/>
      <c r="V72" s="151" t="s">
        <v>167</v>
      </c>
      <c r="W72" s="152"/>
      <c r="X72" s="148"/>
      <c r="Y72" s="148"/>
      <c r="Z72" s="148"/>
      <c r="AA72" s="148"/>
      <c r="AB72" s="148"/>
      <c r="AC72" s="148"/>
      <c r="AD72" s="148"/>
      <c r="AE72" s="148"/>
    </row>
    <row r="73" spans="1:31">
      <c r="A73" s="143" t="s">
        <v>303</v>
      </c>
      <c r="B73" s="114" t="s">
        <v>283</v>
      </c>
      <c r="C73" s="115" t="s">
        <v>304</v>
      </c>
      <c r="D73" s="99" t="s">
        <v>305</v>
      </c>
      <c r="E73" s="116">
        <v>1</v>
      </c>
      <c r="F73" s="117" t="s">
        <v>286</v>
      </c>
      <c r="G73" s="172"/>
      <c r="H73" s="118">
        <f>ROUND(E73*G73, 2)</f>
        <v>0</v>
      </c>
      <c r="J73" s="118">
        <f>ROUND(E73*G73, 2)</f>
        <v>0</v>
      </c>
      <c r="K73" s="119">
        <v>1.3600000000000001E-3</v>
      </c>
      <c r="L73" s="119">
        <f>E73*K73</f>
        <v>1.3600000000000001E-3</v>
      </c>
      <c r="M73" s="116">
        <v>0.20699999999999999</v>
      </c>
      <c r="N73" s="116">
        <f>E73*M73</f>
        <v>0.20699999999999999</v>
      </c>
      <c r="O73" s="117">
        <v>20</v>
      </c>
      <c r="P73" s="117" t="s">
        <v>162</v>
      </c>
      <c r="V73" s="120" t="s">
        <v>71</v>
      </c>
      <c r="W73" s="121">
        <v>2.077</v>
      </c>
      <c r="X73" s="117" t="s">
        <v>306</v>
      </c>
      <c r="Y73" s="115" t="s">
        <v>304</v>
      </c>
      <c r="Z73" s="117" t="s">
        <v>288</v>
      </c>
      <c r="AA73" s="117" t="s">
        <v>162</v>
      </c>
      <c r="AB73" s="115" t="s">
        <v>165</v>
      </c>
    </row>
    <row r="74" spans="1:31">
      <c r="A74" s="143" t="s">
        <v>307</v>
      </c>
      <c r="B74" s="114" t="s">
        <v>283</v>
      </c>
      <c r="C74" s="115" t="s">
        <v>308</v>
      </c>
      <c r="D74" s="99" t="s">
        <v>309</v>
      </c>
      <c r="E74" s="116">
        <v>3</v>
      </c>
      <c r="F74" s="117" t="s">
        <v>286</v>
      </c>
      <c r="G74" s="172"/>
      <c r="H74" s="118">
        <f>ROUND(E74*G74, 2)</f>
        <v>0</v>
      </c>
      <c r="J74" s="118">
        <f>ROUND(E74*G74, 2)</f>
        <v>0</v>
      </c>
      <c r="M74" s="116">
        <v>8.9999999999999993E-3</v>
      </c>
      <c r="N74" s="116">
        <f>E74*M74</f>
        <v>2.6999999999999996E-2</v>
      </c>
      <c r="O74" s="117">
        <v>20</v>
      </c>
      <c r="P74" s="117" t="s">
        <v>162</v>
      </c>
      <c r="V74" s="120" t="s">
        <v>71</v>
      </c>
      <c r="W74" s="121">
        <v>0.75</v>
      </c>
      <c r="X74" s="117" t="s">
        <v>310</v>
      </c>
      <c r="Y74" s="115" t="s">
        <v>308</v>
      </c>
      <c r="Z74" s="117" t="s">
        <v>288</v>
      </c>
      <c r="AA74" s="117" t="s">
        <v>162</v>
      </c>
      <c r="AB74" s="115" t="s">
        <v>190</v>
      </c>
    </row>
    <row r="75" spans="1:31">
      <c r="A75" s="143" t="s">
        <v>311</v>
      </c>
      <c r="B75" s="114" t="s">
        <v>283</v>
      </c>
      <c r="C75" s="115" t="s">
        <v>312</v>
      </c>
      <c r="D75" s="99" t="s">
        <v>313</v>
      </c>
      <c r="E75" s="116">
        <v>3</v>
      </c>
      <c r="F75" s="117" t="s">
        <v>286</v>
      </c>
      <c r="G75" s="172"/>
      <c r="H75" s="118">
        <f>ROUND(E75*G75, 2)</f>
        <v>0</v>
      </c>
      <c r="J75" s="118">
        <f>ROUND(E75*G75, 2)</f>
        <v>0</v>
      </c>
      <c r="M75" s="116">
        <v>7.0000000000000001E-3</v>
      </c>
      <c r="N75" s="116">
        <f>E75*M75</f>
        <v>2.1000000000000001E-2</v>
      </c>
      <c r="O75" s="117">
        <v>20</v>
      </c>
      <c r="P75" s="117" t="s">
        <v>162</v>
      </c>
      <c r="V75" s="120" t="s">
        <v>71</v>
      </c>
      <c r="W75" s="121">
        <v>1.38</v>
      </c>
      <c r="X75" s="117" t="s">
        <v>314</v>
      </c>
      <c r="Y75" s="115" t="s">
        <v>312</v>
      </c>
      <c r="Z75" s="117" t="s">
        <v>288</v>
      </c>
      <c r="AA75" s="117" t="s">
        <v>162</v>
      </c>
      <c r="AB75" s="115" t="s">
        <v>165</v>
      </c>
    </row>
    <row r="76" spans="1:31" ht="25.5">
      <c r="A76" s="143" t="s">
        <v>315</v>
      </c>
      <c r="B76" s="114" t="s">
        <v>283</v>
      </c>
      <c r="C76" s="115" t="s">
        <v>316</v>
      </c>
      <c r="D76" s="99" t="s">
        <v>317</v>
      </c>
      <c r="E76" s="116">
        <v>41.119</v>
      </c>
      <c r="F76" s="117" t="s">
        <v>173</v>
      </c>
      <c r="G76" s="172"/>
      <c r="H76" s="118">
        <f>ROUND(E76*G76, 2)</f>
        <v>0</v>
      </c>
      <c r="J76" s="118">
        <f>ROUND(E76*G76, 2)</f>
        <v>0</v>
      </c>
      <c r="M76" s="116">
        <v>1.6E-2</v>
      </c>
      <c r="N76" s="116">
        <f>E76*M76</f>
        <v>0.65790400000000004</v>
      </c>
      <c r="O76" s="117">
        <v>20</v>
      </c>
      <c r="P76" s="117" t="s">
        <v>162</v>
      </c>
      <c r="V76" s="120" t="s">
        <v>71</v>
      </c>
      <c r="W76" s="121">
        <v>3.4129999999999998</v>
      </c>
      <c r="X76" s="115" t="s">
        <v>316</v>
      </c>
      <c r="Y76" s="115" t="s">
        <v>316</v>
      </c>
      <c r="Z76" s="117" t="s">
        <v>288</v>
      </c>
      <c r="AA76" s="117" t="s">
        <v>162</v>
      </c>
      <c r="AB76" s="115" t="s">
        <v>190</v>
      </c>
    </row>
    <row r="77" spans="1:31">
      <c r="A77" s="143" t="s">
        <v>318</v>
      </c>
      <c r="B77" s="114" t="s">
        <v>283</v>
      </c>
      <c r="C77" s="115" t="s">
        <v>319</v>
      </c>
      <c r="D77" s="99" t="s">
        <v>320</v>
      </c>
      <c r="E77" s="116">
        <v>1045.1030000000001</v>
      </c>
      <c r="F77" s="117" t="s">
        <v>173</v>
      </c>
      <c r="G77" s="172"/>
      <c r="H77" s="118">
        <f>ROUND(E77*G77, 2)</f>
        <v>0</v>
      </c>
      <c r="J77" s="118">
        <f>ROUND(E77*G77, 2)</f>
        <v>0</v>
      </c>
      <c r="M77" s="116">
        <v>1.6E-2</v>
      </c>
      <c r="N77" s="116">
        <f>E77*M77</f>
        <v>16.721648000000002</v>
      </c>
      <c r="O77" s="117">
        <v>20</v>
      </c>
      <c r="P77" s="117" t="s">
        <v>162</v>
      </c>
      <c r="V77" s="120" t="s">
        <v>71</v>
      </c>
      <c r="W77" s="121">
        <v>101.375</v>
      </c>
      <c r="X77" s="117" t="s">
        <v>321</v>
      </c>
      <c r="Y77" s="115" t="s">
        <v>319</v>
      </c>
      <c r="Z77" s="117" t="s">
        <v>288</v>
      </c>
      <c r="AA77" s="117" t="s">
        <v>162</v>
      </c>
      <c r="AB77" s="115" t="s">
        <v>165</v>
      </c>
    </row>
    <row r="78" spans="1:31">
      <c r="B78" s="144"/>
      <c r="C78" s="145"/>
      <c r="D78" s="146" t="s">
        <v>322</v>
      </c>
      <c r="E78" s="147"/>
      <c r="F78" s="148"/>
      <c r="G78" s="173"/>
      <c r="H78" s="149"/>
      <c r="I78" s="149"/>
      <c r="J78" s="149"/>
      <c r="K78" s="150"/>
      <c r="L78" s="150"/>
      <c r="M78" s="147"/>
      <c r="N78" s="147"/>
      <c r="O78" s="148"/>
      <c r="P78" s="148"/>
      <c r="Q78" s="147"/>
      <c r="R78" s="147"/>
      <c r="S78" s="147"/>
      <c r="T78" s="151"/>
      <c r="U78" s="151"/>
      <c r="V78" s="151" t="s">
        <v>167</v>
      </c>
      <c r="W78" s="152"/>
      <c r="X78" s="148"/>
      <c r="Y78" s="148"/>
      <c r="Z78" s="148"/>
      <c r="AA78" s="148"/>
      <c r="AB78" s="148"/>
      <c r="AC78" s="148"/>
      <c r="AD78" s="148"/>
      <c r="AE78" s="148"/>
    </row>
    <row r="79" spans="1:31">
      <c r="A79" s="143" t="s">
        <v>323</v>
      </c>
      <c r="B79" s="114" t="s">
        <v>283</v>
      </c>
      <c r="C79" s="115" t="s">
        <v>324</v>
      </c>
      <c r="D79" s="99" t="s">
        <v>325</v>
      </c>
      <c r="E79" s="116">
        <v>185.71600000000001</v>
      </c>
      <c r="F79" s="117" t="s">
        <v>173</v>
      </c>
      <c r="G79" s="172"/>
      <c r="H79" s="118">
        <f>ROUND(E79*G79, 2)</f>
        <v>0</v>
      </c>
      <c r="J79" s="118">
        <f>ROUND(E79*G79, 2)</f>
        <v>0</v>
      </c>
      <c r="M79" s="116">
        <v>2.3E-2</v>
      </c>
      <c r="N79" s="116">
        <f>E79*M79</f>
        <v>4.2714680000000005</v>
      </c>
      <c r="O79" s="117">
        <v>20</v>
      </c>
      <c r="P79" s="117" t="s">
        <v>162</v>
      </c>
      <c r="V79" s="120" t="s">
        <v>71</v>
      </c>
      <c r="W79" s="121">
        <v>23.029</v>
      </c>
      <c r="X79" s="117" t="s">
        <v>326</v>
      </c>
      <c r="Y79" s="115" t="s">
        <v>324</v>
      </c>
      <c r="Z79" s="117" t="s">
        <v>288</v>
      </c>
      <c r="AA79" s="117" t="s">
        <v>162</v>
      </c>
      <c r="AB79" s="115" t="s">
        <v>165</v>
      </c>
    </row>
    <row r="80" spans="1:31">
      <c r="B80" s="144"/>
      <c r="C80" s="145"/>
      <c r="D80" s="146" t="s">
        <v>327</v>
      </c>
      <c r="E80" s="147"/>
      <c r="F80" s="148"/>
      <c r="G80" s="173"/>
      <c r="H80" s="149"/>
      <c r="I80" s="149"/>
      <c r="J80" s="149"/>
      <c r="K80" s="150"/>
      <c r="L80" s="150"/>
      <c r="M80" s="147"/>
      <c r="N80" s="147"/>
      <c r="O80" s="148"/>
      <c r="P80" s="148"/>
      <c r="Q80" s="147"/>
      <c r="R80" s="147"/>
      <c r="S80" s="147"/>
      <c r="T80" s="151"/>
      <c r="U80" s="151"/>
      <c r="V80" s="151" t="s">
        <v>167</v>
      </c>
      <c r="W80" s="152"/>
      <c r="X80" s="148"/>
      <c r="Y80" s="148"/>
      <c r="Z80" s="148"/>
      <c r="AA80" s="148"/>
      <c r="AB80" s="148"/>
      <c r="AC80" s="148"/>
      <c r="AD80" s="148"/>
      <c r="AE80" s="148"/>
    </row>
    <row r="81" spans="1:31">
      <c r="B81" s="144"/>
      <c r="C81" s="145"/>
      <c r="D81" s="146" t="s">
        <v>328</v>
      </c>
      <c r="E81" s="147"/>
      <c r="F81" s="148"/>
      <c r="G81" s="173"/>
      <c r="H81" s="149"/>
      <c r="I81" s="149"/>
      <c r="J81" s="149"/>
      <c r="K81" s="150"/>
      <c r="L81" s="150"/>
      <c r="M81" s="147"/>
      <c r="N81" s="147"/>
      <c r="O81" s="148"/>
      <c r="P81" s="148"/>
      <c r="Q81" s="147"/>
      <c r="R81" s="147"/>
      <c r="S81" s="147"/>
      <c r="T81" s="151"/>
      <c r="U81" s="151"/>
      <c r="V81" s="151" t="s">
        <v>167</v>
      </c>
      <c r="W81" s="152"/>
      <c r="X81" s="148"/>
      <c r="Y81" s="148"/>
      <c r="Z81" s="148"/>
      <c r="AA81" s="148"/>
      <c r="AB81" s="148"/>
      <c r="AC81" s="148"/>
      <c r="AD81" s="148"/>
      <c r="AE81" s="148"/>
    </row>
    <row r="82" spans="1:31">
      <c r="A82" s="143" t="s">
        <v>329</v>
      </c>
      <c r="B82" s="114" t="s">
        <v>283</v>
      </c>
      <c r="C82" s="115" t="s">
        <v>330</v>
      </c>
      <c r="D82" s="99" t="s">
        <v>331</v>
      </c>
      <c r="E82" s="116">
        <v>130.804</v>
      </c>
      <c r="F82" s="117" t="s">
        <v>173</v>
      </c>
      <c r="G82" s="172"/>
      <c r="H82" s="118">
        <f>ROUND(E82*G82, 2)</f>
        <v>0</v>
      </c>
      <c r="J82" s="118">
        <f>ROUND(E82*G82, 2)</f>
        <v>0</v>
      </c>
      <c r="M82" s="116">
        <v>0.05</v>
      </c>
      <c r="N82" s="116">
        <f>E82*M82</f>
        <v>6.5402000000000005</v>
      </c>
      <c r="O82" s="117">
        <v>20</v>
      </c>
      <c r="P82" s="117" t="s">
        <v>162</v>
      </c>
      <c r="V82" s="120" t="s">
        <v>71</v>
      </c>
      <c r="W82" s="121">
        <v>35.970999999999997</v>
      </c>
      <c r="X82" s="117" t="s">
        <v>332</v>
      </c>
      <c r="Y82" s="115" t="s">
        <v>330</v>
      </c>
      <c r="Z82" s="117" t="s">
        <v>288</v>
      </c>
      <c r="AA82" s="117" t="s">
        <v>162</v>
      </c>
      <c r="AB82" s="115" t="s">
        <v>165</v>
      </c>
    </row>
    <row r="83" spans="1:31" ht="25.5">
      <c r="B83" s="144"/>
      <c r="C83" s="145"/>
      <c r="D83" s="146" t="s">
        <v>333</v>
      </c>
      <c r="E83" s="147"/>
      <c r="F83" s="148"/>
      <c r="G83" s="173"/>
      <c r="H83" s="149"/>
      <c r="I83" s="149"/>
      <c r="J83" s="149"/>
      <c r="K83" s="150"/>
      <c r="L83" s="150"/>
      <c r="M83" s="147"/>
      <c r="N83" s="147"/>
      <c r="O83" s="148"/>
      <c r="P83" s="148"/>
      <c r="Q83" s="147"/>
      <c r="R83" s="147"/>
      <c r="S83" s="147"/>
      <c r="T83" s="151"/>
      <c r="U83" s="151"/>
      <c r="V83" s="151" t="s">
        <v>167</v>
      </c>
      <c r="W83" s="152"/>
      <c r="X83" s="148"/>
      <c r="Y83" s="148"/>
      <c r="Z83" s="148"/>
      <c r="AA83" s="148"/>
      <c r="AB83" s="148"/>
      <c r="AC83" s="148"/>
      <c r="AD83" s="148"/>
      <c r="AE83" s="148"/>
    </row>
    <row r="84" spans="1:31" ht="25.5">
      <c r="B84" s="144"/>
      <c r="C84" s="145"/>
      <c r="D84" s="146" t="s">
        <v>334</v>
      </c>
      <c r="E84" s="147"/>
      <c r="F84" s="148"/>
      <c r="G84" s="173"/>
      <c r="H84" s="149"/>
      <c r="I84" s="149"/>
      <c r="J84" s="149"/>
      <c r="K84" s="150"/>
      <c r="L84" s="150"/>
      <c r="M84" s="147"/>
      <c r="N84" s="147"/>
      <c r="O84" s="148"/>
      <c r="P84" s="148"/>
      <c r="Q84" s="147"/>
      <c r="R84" s="147"/>
      <c r="S84" s="147"/>
      <c r="T84" s="151"/>
      <c r="U84" s="151"/>
      <c r="V84" s="151" t="s">
        <v>167</v>
      </c>
      <c r="W84" s="152"/>
      <c r="X84" s="148"/>
      <c r="Y84" s="148"/>
      <c r="Z84" s="148"/>
      <c r="AA84" s="148"/>
      <c r="AB84" s="148"/>
      <c r="AC84" s="148"/>
      <c r="AD84" s="148"/>
      <c r="AE84" s="148"/>
    </row>
    <row r="85" spans="1:31">
      <c r="B85" s="144"/>
      <c r="C85" s="145"/>
      <c r="D85" s="146" t="s">
        <v>335</v>
      </c>
      <c r="E85" s="147"/>
      <c r="F85" s="148"/>
      <c r="G85" s="173"/>
      <c r="H85" s="149"/>
      <c r="I85" s="149"/>
      <c r="J85" s="149"/>
      <c r="K85" s="150"/>
      <c r="L85" s="150"/>
      <c r="M85" s="147"/>
      <c r="N85" s="147"/>
      <c r="O85" s="148"/>
      <c r="P85" s="148"/>
      <c r="Q85" s="147"/>
      <c r="R85" s="147"/>
      <c r="S85" s="147"/>
      <c r="T85" s="151"/>
      <c r="U85" s="151"/>
      <c r="V85" s="151" t="s">
        <v>167</v>
      </c>
      <c r="W85" s="152"/>
      <c r="X85" s="148"/>
      <c r="Y85" s="148"/>
      <c r="Z85" s="148"/>
      <c r="AA85" s="148"/>
      <c r="AB85" s="148"/>
      <c r="AC85" s="148"/>
      <c r="AD85" s="148"/>
      <c r="AE85" s="148"/>
    </row>
    <row r="86" spans="1:31">
      <c r="A86" s="143" t="s">
        <v>336</v>
      </c>
      <c r="B86" s="114" t="s">
        <v>283</v>
      </c>
      <c r="C86" s="115" t="s">
        <v>337</v>
      </c>
      <c r="D86" s="99" t="s">
        <v>338</v>
      </c>
      <c r="E86" s="116">
        <v>28.995999999999999</v>
      </c>
      <c r="F86" s="117" t="s">
        <v>339</v>
      </c>
      <c r="G86" s="172"/>
      <c r="H86" s="118">
        <f>ROUND(E86*G86, 2)</f>
        <v>0</v>
      </c>
      <c r="J86" s="118">
        <f>ROUND(E86*G86, 2)</f>
        <v>0</v>
      </c>
      <c r="O86" s="117">
        <v>20</v>
      </c>
      <c r="P86" s="117" t="s">
        <v>162</v>
      </c>
      <c r="V86" s="120" t="s">
        <v>71</v>
      </c>
      <c r="W86" s="121">
        <v>37.347000000000001</v>
      </c>
      <c r="X86" s="115" t="s">
        <v>337</v>
      </c>
      <c r="Y86" s="115" t="s">
        <v>337</v>
      </c>
      <c r="Z86" s="117" t="s">
        <v>288</v>
      </c>
      <c r="AA86" s="117" t="s">
        <v>162</v>
      </c>
      <c r="AB86" s="115" t="s">
        <v>190</v>
      </c>
    </row>
    <row r="87" spans="1:31">
      <c r="A87" s="143" t="s">
        <v>340</v>
      </c>
      <c r="B87" s="114" t="s">
        <v>283</v>
      </c>
      <c r="C87" s="115" t="s">
        <v>341</v>
      </c>
      <c r="D87" s="99" t="s">
        <v>342</v>
      </c>
      <c r="E87" s="116">
        <v>28.995999999999999</v>
      </c>
      <c r="F87" s="117" t="s">
        <v>339</v>
      </c>
      <c r="G87" s="172"/>
      <c r="H87" s="118">
        <f>ROUND(E87*G87, 2)</f>
        <v>0</v>
      </c>
      <c r="J87" s="118">
        <f>ROUND(E87*G87, 2)</f>
        <v>0</v>
      </c>
      <c r="O87" s="117">
        <v>20</v>
      </c>
      <c r="P87" s="117" t="s">
        <v>162</v>
      </c>
      <c r="V87" s="120" t="s">
        <v>71</v>
      </c>
      <c r="W87" s="121">
        <v>22.646000000000001</v>
      </c>
      <c r="X87" s="115" t="s">
        <v>341</v>
      </c>
      <c r="Y87" s="115" t="s">
        <v>341</v>
      </c>
      <c r="Z87" s="117" t="s">
        <v>288</v>
      </c>
      <c r="AA87" s="117" t="s">
        <v>162</v>
      </c>
      <c r="AB87" s="115" t="s">
        <v>190</v>
      </c>
    </row>
    <row r="88" spans="1:31">
      <c r="A88" s="143" t="s">
        <v>343</v>
      </c>
      <c r="B88" s="114" t="s">
        <v>283</v>
      </c>
      <c r="C88" s="115" t="s">
        <v>344</v>
      </c>
      <c r="D88" s="99" t="s">
        <v>345</v>
      </c>
      <c r="E88" s="116">
        <v>28.995999999999999</v>
      </c>
      <c r="F88" s="117" t="s">
        <v>339</v>
      </c>
      <c r="G88" s="172"/>
      <c r="H88" s="118">
        <f>ROUND(E88*G88, 2)</f>
        <v>0</v>
      </c>
      <c r="J88" s="118">
        <f>ROUND(E88*G88, 2)</f>
        <v>0</v>
      </c>
      <c r="O88" s="117">
        <v>20</v>
      </c>
      <c r="P88" s="117" t="s">
        <v>162</v>
      </c>
      <c r="V88" s="120" t="s">
        <v>71</v>
      </c>
      <c r="W88" s="121">
        <v>15.686999999999999</v>
      </c>
      <c r="X88" s="115" t="s">
        <v>344</v>
      </c>
      <c r="Y88" s="115" t="s">
        <v>344</v>
      </c>
      <c r="Z88" s="117" t="s">
        <v>288</v>
      </c>
      <c r="AA88" s="117" t="s">
        <v>162</v>
      </c>
      <c r="AB88" s="115" t="s">
        <v>190</v>
      </c>
    </row>
    <row r="89" spans="1:31">
      <c r="A89" s="143" t="s">
        <v>346</v>
      </c>
      <c r="B89" s="114" t="s">
        <v>283</v>
      </c>
      <c r="C89" s="115" t="s">
        <v>347</v>
      </c>
      <c r="D89" s="99" t="s">
        <v>348</v>
      </c>
      <c r="E89" s="116">
        <v>115.98399999999999</v>
      </c>
      <c r="F89" s="117" t="s">
        <v>339</v>
      </c>
      <c r="G89" s="172"/>
      <c r="H89" s="118">
        <f>ROUND(E89*G89, 2)</f>
        <v>0</v>
      </c>
      <c r="J89" s="118">
        <f>ROUND(E89*G89, 2)</f>
        <v>0</v>
      </c>
      <c r="O89" s="117">
        <v>20</v>
      </c>
      <c r="P89" s="117" t="s">
        <v>162</v>
      </c>
      <c r="V89" s="120" t="s">
        <v>71</v>
      </c>
      <c r="X89" s="115" t="s">
        <v>347</v>
      </c>
      <c r="Y89" s="115" t="s">
        <v>347</v>
      </c>
      <c r="Z89" s="117" t="s">
        <v>288</v>
      </c>
      <c r="AA89" s="117" t="s">
        <v>162</v>
      </c>
      <c r="AB89" s="115" t="s">
        <v>190</v>
      </c>
    </row>
    <row r="90" spans="1:31">
      <c r="B90" s="144"/>
      <c r="C90" s="145"/>
      <c r="D90" s="146" t="s">
        <v>349</v>
      </c>
      <c r="E90" s="147"/>
      <c r="F90" s="148"/>
      <c r="G90" s="173"/>
      <c r="H90" s="149"/>
      <c r="I90" s="149"/>
      <c r="J90" s="149"/>
      <c r="K90" s="150"/>
      <c r="L90" s="150"/>
      <c r="M90" s="147"/>
      <c r="N90" s="147"/>
      <c r="O90" s="148"/>
      <c r="P90" s="148"/>
      <c r="Q90" s="147"/>
      <c r="R90" s="147"/>
      <c r="S90" s="147"/>
      <c r="T90" s="151"/>
      <c r="U90" s="151"/>
      <c r="V90" s="151" t="s">
        <v>167</v>
      </c>
      <c r="W90" s="152"/>
      <c r="X90" s="148"/>
      <c r="Y90" s="148"/>
      <c r="Z90" s="148"/>
      <c r="AA90" s="148"/>
      <c r="AB90" s="148"/>
      <c r="AC90" s="148"/>
      <c r="AD90" s="148"/>
      <c r="AE90" s="148"/>
    </row>
    <row r="91" spans="1:31">
      <c r="A91" s="143" t="s">
        <v>350</v>
      </c>
      <c r="B91" s="114" t="s">
        <v>283</v>
      </c>
      <c r="C91" s="115" t="s">
        <v>351</v>
      </c>
      <c r="D91" s="99" t="s">
        <v>352</v>
      </c>
      <c r="E91" s="116">
        <v>28.995999999999999</v>
      </c>
      <c r="F91" s="117" t="s">
        <v>339</v>
      </c>
      <c r="G91" s="172"/>
      <c r="H91" s="118">
        <f>ROUND(E91*G91, 2)</f>
        <v>0</v>
      </c>
      <c r="J91" s="118">
        <f>ROUND(E91*G91, 2)</f>
        <v>0</v>
      </c>
      <c r="O91" s="117">
        <v>20</v>
      </c>
      <c r="P91" s="117" t="s">
        <v>162</v>
      </c>
      <c r="V91" s="120" t="s">
        <v>71</v>
      </c>
      <c r="W91" s="121">
        <v>32.677999999999997</v>
      </c>
      <c r="X91" s="115" t="s">
        <v>351</v>
      </c>
      <c r="Y91" s="115" t="s">
        <v>351</v>
      </c>
      <c r="Z91" s="117" t="s">
        <v>288</v>
      </c>
      <c r="AA91" s="117" t="s">
        <v>162</v>
      </c>
      <c r="AB91" s="115" t="s">
        <v>190</v>
      </c>
    </row>
    <row r="92" spans="1:31">
      <c r="A92" s="143" t="s">
        <v>353</v>
      </c>
      <c r="B92" s="114" t="s">
        <v>283</v>
      </c>
      <c r="C92" s="115" t="s">
        <v>354</v>
      </c>
      <c r="D92" s="99" t="s">
        <v>355</v>
      </c>
      <c r="E92" s="116">
        <v>231.96799999999999</v>
      </c>
      <c r="F92" s="117" t="s">
        <v>339</v>
      </c>
      <c r="G92" s="172"/>
      <c r="H92" s="118">
        <f>ROUND(E92*G92, 2)</f>
        <v>0</v>
      </c>
      <c r="J92" s="118">
        <f>ROUND(E92*G92, 2)</f>
        <v>0</v>
      </c>
      <c r="O92" s="117">
        <v>20</v>
      </c>
      <c r="P92" s="117" t="s">
        <v>162</v>
      </c>
      <c r="V92" s="120" t="s">
        <v>71</v>
      </c>
      <c r="W92" s="121">
        <v>29.228000000000002</v>
      </c>
      <c r="X92" s="115" t="s">
        <v>354</v>
      </c>
      <c r="Y92" s="115" t="s">
        <v>354</v>
      </c>
      <c r="Z92" s="117" t="s">
        <v>288</v>
      </c>
      <c r="AA92" s="117" t="s">
        <v>162</v>
      </c>
      <c r="AB92" s="115" t="s">
        <v>190</v>
      </c>
    </row>
    <row r="93" spans="1:31">
      <c r="B93" s="144"/>
      <c r="C93" s="145"/>
      <c r="D93" s="146" t="s">
        <v>356</v>
      </c>
      <c r="E93" s="147"/>
      <c r="F93" s="148"/>
      <c r="G93" s="173"/>
      <c r="H93" s="149"/>
      <c r="I93" s="149"/>
      <c r="J93" s="149"/>
      <c r="K93" s="150"/>
      <c r="L93" s="150"/>
      <c r="M93" s="147"/>
      <c r="N93" s="147"/>
      <c r="O93" s="148"/>
      <c r="P93" s="148"/>
      <c r="Q93" s="147"/>
      <c r="R93" s="147"/>
      <c r="S93" s="147"/>
      <c r="T93" s="151"/>
      <c r="U93" s="151"/>
      <c r="V93" s="151" t="s">
        <v>167</v>
      </c>
      <c r="W93" s="152"/>
      <c r="X93" s="148"/>
      <c r="Y93" s="148"/>
      <c r="Z93" s="148"/>
      <c r="AA93" s="148"/>
      <c r="AB93" s="148"/>
      <c r="AC93" s="148"/>
      <c r="AD93" s="148"/>
      <c r="AE93" s="148"/>
    </row>
    <row r="94" spans="1:31" ht="25.5">
      <c r="A94" s="143" t="s">
        <v>357</v>
      </c>
      <c r="B94" s="114" t="s">
        <v>283</v>
      </c>
      <c r="C94" s="115" t="s">
        <v>358</v>
      </c>
      <c r="D94" s="99" t="s">
        <v>359</v>
      </c>
      <c r="E94" s="116">
        <v>28.995999999999999</v>
      </c>
      <c r="F94" s="117" t="s">
        <v>339</v>
      </c>
      <c r="G94" s="172"/>
      <c r="H94" s="118">
        <f>ROUND(E94*G94, 2)</f>
        <v>0</v>
      </c>
      <c r="J94" s="118">
        <f>ROUND(E94*G94, 2)</f>
        <v>0</v>
      </c>
      <c r="O94" s="117">
        <v>20</v>
      </c>
      <c r="P94" s="117" t="s">
        <v>162</v>
      </c>
      <c r="V94" s="120" t="s">
        <v>71</v>
      </c>
      <c r="X94" s="115" t="s">
        <v>358</v>
      </c>
      <c r="Y94" s="115" t="s">
        <v>358</v>
      </c>
      <c r="Z94" s="117" t="s">
        <v>288</v>
      </c>
      <c r="AA94" s="117" t="s">
        <v>162</v>
      </c>
      <c r="AB94" s="115" t="s">
        <v>190</v>
      </c>
    </row>
    <row r="95" spans="1:31">
      <c r="A95" s="143" t="s">
        <v>360</v>
      </c>
      <c r="B95" s="114" t="s">
        <v>158</v>
      </c>
      <c r="C95" s="115" t="s">
        <v>361</v>
      </c>
      <c r="D95" s="99" t="s">
        <v>362</v>
      </c>
      <c r="E95" s="116">
        <v>91.942999999999998</v>
      </c>
      <c r="F95" s="117" t="s">
        <v>339</v>
      </c>
      <c r="G95" s="172"/>
      <c r="H95" s="118">
        <f>ROUND(E95*G95, 2)</f>
        <v>0</v>
      </c>
      <c r="J95" s="118">
        <f>ROUND(E95*G95, 2)</f>
        <v>0</v>
      </c>
      <c r="O95" s="117">
        <v>20</v>
      </c>
      <c r="P95" s="117" t="s">
        <v>162</v>
      </c>
      <c r="V95" s="120" t="s">
        <v>71</v>
      </c>
      <c r="W95" s="121">
        <v>228.203</v>
      </c>
      <c r="X95" s="115" t="s">
        <v>361</v>
      </c>
      <c r="Y95" s="115" t="s">
        <v>361</v>
      </c>
      <c r="Z95" s="117" t="s">
        <v>175</v>
      </c>
      <c r="AA95" s="117" t="s">
        <v>162</v>
      </c>
      <c r="AB95" s="115" t="s">
        <v>190</v>
      </c>
    </row>
    <row r="96" spans="1:31">
      <c r="D96" s="153" t="s">
        <v>363</v>
      </c>
      <c r="E96" s="154">
        <f>J96</f>
        <v>0</v>
      </c>
      <c r="G96" s="172"/>
      <c r="H96" s="154">
        <f>SUM(H63:H95)</f>
        <v>0</v>
      </c>
      <c r="I96" s="154">
        <f>SUM(I63:I95)</f>
        <v>0</v>
      </c>
      <c r="J96" s="154">
        <f>SUM(J63:J95)</f>
        <v>0</v>
      </c>
      <c r="L96" s="155">
        <f>SUM(L63:L95)</f>
        <v>5.8120000000000003E-3</v>
      </c>
      <c r="N96" s="156">
        <f>SUM(N63:N95)</f>
        <v>28.766379999999998</v>
      </c>
      <c r="W96" s="157">
        <f>SUM(W63:W95)</f>
        <v>947.12099999999987</v>
      </c>
    </row>
    <row r="97" spans="1:31">
      <c r="G97" s="172"/>
    </row>
    <row r="98" spans="1:31">
      <c r="D98" s="153" t="s">
        <v>105</v>
      </c>
      <c r="E98" s="156">
        <f>J98</f>
        <v>0</v>
      </c>
      <c r="G98" s="172"/>
      <c r="H98" s="154">
        <f>H17+H62+H96</f>
        <v>0</v>
      </c>
      <c r="I98" s="154">
        <f>I17+I62+I96</f>
        <v>0</v>
      </c>
      <c r="J98" s="154">
        <f>J17+J62+J96</f>
        <v>0</v>
      </c>
      <c r="L98" s="155">
        <f>L17+L62+L96</f>
        <v>91.943365929999999</v>
      </c>
      <c r="N98" s="156">
        <f>N17+N62+N96</f>
        <v>28.766379999999998</v>
      </c>
      <c r="W98" s="157">
        <f>W17+W62+W96</f>
        <v>2968.2809999999995</v>
      </c>
    </row>
    <row r="99" spans="1:31">
      <c r="G99" s="172"/>
    </row>
    <row r="100" spans="1:31">
      <c r="B100" s="141" t="s">
        <v>364</v>
      </c>
      <c r="G100" s="172"/>
    </row>
    <row r="101" spans="1:31">
      <c r="B101" s="142" t="s">
        <v>106</v>
      </c>
      <c r="G101" s="172"/>
    </row>
    <row r="102" spans="1:31">
      <c r="A102" s="143" t="s">
        <v>365</v>
      </c>
      <c r="B102" s="114" t="s">
        <v>366</v>
      </c>
      <c r="C102" s="115" t="s">
        <v>367</v>
      </c>
      <c r="D102" s="99" t="s">
        <v>368</v>
      </c>
      <c r="E102" s="116">
        <v>49.185000000000002</v>
      </c>
      <c r="F102" s="117" t="s">
        <v>173</v>
      </c>
      <c r="G102" s="172"/>
      <c r="H102" s="118">
        <f>ROUND(E102*G102, 2)</f>
        <v>0</v>
      </c>
      <c r="J102" s="118">
        <f>ROUND(E102*G102, 2)</f>
        <v>0</v>
      </c>
      <c r="K102" s="119">
        <v>2.3000000000000001E-4</v>
      </c>
      <c r="L102" s="119">
        <f>E102*K102</f>
        <v>1.1312550000000001E-2</v>
      </c>
      <c r="O102" s="117">
        <v>20</v>
      </c>
      <c r="P102" s="117" t="s">
        <v>162</v>
      </c>
      <c r="V102" s="120" t="s">
        <v>369</v>
      </c>
      <c r="W102" s="121">
        <v>20.853999999999999</v>
      </c>
      <c r="X102" s="117" t="s">
        <v>370</v>
      </c>
      <c r="Y102" s="115" t="s">
        <v>367</v>
      </c>
      <c r="Z102" s="117" t="s">
        <v>371</v>
      </c>
      <c r="AA102" s="117" t="s">
        <v>162</v>
      </c>
      <c r="AB102" s="115" t="s">
        <v>165</v>
      </c>
    </row>
    <row r="103" spans="1:31">
      <c r="B103" s="144"/>
      <c r="C103" s="145"/>
      <c r="D103" s="146" t="s">
        <v>372</v>
      </c>
      <c r="E103" s="147"/>
      <c r="F103" s="148"/>
      <c r="G103" s="173"/>
      <c r="H103" s="149"/>
      <c r="I103" s="149"/>
      <c r="J103" s="149"/>
      <c r="K103" s="150"/>
      <c r="L103" s="150"/>
      <c r="M103" s="147"/>
      <c r="N103" s="147"/>
      <c r="O103" s="148"/>
      <c r="P103" s="148"/>
      <c r="Q103" s="147"/>
      <c r="R103" s="147"/>
      <c r="S103" s="147"/>
      <c r="T103" s="151"/>
      <c r="U103" s="151"/>
      <c r="V103" s="151" t="s">
        <v>167</v>
      </c>
      <c r="W103" s="152"/>
      <c r="X103" s="148"/>
      <c r="Y103" s="148"/>
      <c r="Z103" s="148"/>
      <c r="AA103" s="148"/>
      <c r="AB103" s="148"/>
      <c r="AC103" s="148"/>
      <c r="AD103" s="148"/>
      <c r="AE103" s="148"/>
    </row>
    <row r="104" spans="1:31">
      <c r="A104" s="143" t="s">
        <v>373</v>
      </c>
      <c r="B104" s="114" t="s">
        <v>374</v>
      </c>
      <c r="C104" s="115" t="s">
        <v>375</v>
      </c>
      <c r="D104" s="99" t="s">
        <v>376</v>
      </c>
      <c r="E104" s="116">
        <v>57.055</v>
      </c>
      <c r="F104" s="117" t="s">
        <v>173</v>
      </c>
      <c r="G104" s="172"/>
      <c r="I104" s="118">
        <f>ROUND(E104*G104, 2)</f>
        <v>0</v>
      </c>
      <c r="J104" s="118">
        <f>ROUND(E104*G104, 2)</f>
        <v>0</v>
      </c>
      <c r="K104" s="119">
        <v>2.5400000000000002E-3</v>
      </c>
      <c r="L104" s="119">
        <f>E104*K104</f>
        <v>0.14491970000000001</v>
      </c>
      <c r="O104" s="117">
        <v>20</v>
      </c>
      <c r="P104" s="117" t="s">
        <v>162</v>
      </c>
      <c r="V104" s="120" t="s">
        <v>59</v>
      </c>
      <c r="X104" s="115" t="s">
        <v>375</v>
      </c>
      <c r="Y104" s="115" t="s">
        <v>375</v>
      </c>
      <c r="Z104" s="117" t="s">
        <v>377</v>
      </c>
      <c r="AA104" s="117" t="s">
        <v>162</v>
      </c>
      <c r="AB104" s="115" t="s">
        <v>378</v>
      </c>
    </row>
    <row r="105" spans="1:31">
      <c r="B105" s="144"/>
      <c r="C105" s="145"/>
      <c r="D105" s="146" t="s">
        <v>379</v>
      </c>
      <c r="E105" s="147"/>
      <c r="F105" s="148"/>
      <c r="G105" s="173"/>
      <c r="H105" s="149"/>
      <c r="I105" s="149"/>
      <c r="J105" s="149"/>
      <c r="K105" s="150"/>
      <c r="L105" s="150"/>
      <c r="M105" s="147"/>
      <c r="N105" s="147"/>
      <c r="O105" s="148"/>
      <c r="P105" s="148"/>
      <c r="Q105" s="147"/>
      <c r="R105" s="147"/>
      <c r="S105" s="147"/>
      <c r="T105" s="151"/>
      <c r="U105" s="151"/>
      <c r="V105" s="151" t="s">
        <v>167</v>
      </c>
      <c r="W105" s="152"/>
      <c r="X105" s="148"/>
      <c r="Y105" s="148"/>
      <c r="Z105" s="148"/>
      <c r="AA105" s="148"/>
      <c r="AB105" s="148"/>
      <c r="AC105" s="148"/>
      <c r="AD105" s="148"/>
      <c r="AE105" s="148"/>
    </row>
    <row r="106" spans="1:31" ht="25.5">
      <c r="A106" s="143" t="s">
        <v>380</v>
      </c>
      <c r="B106" s="114" t="s">
        <v>366</v>
      </c>
      <c r="C106" s="115" t="s">
        <v>381</v>
      </c>
      <c r="D106" s="99" t="s">
        <v>382</v>
      </c>
      <c r="E106" s="116">
        <v>79.451999999999998</v>
      </c>
      <c r="F106" s="117" t="s">
        <v>217</v>
      </c>
      <c r="G106" s="172"/>
      <c r="H106" s="118">
        <f>ROUND(E106*G106, 2)</f>
        <v>0</v>
      </c>
      <c r="J106" s="118">
        <f>ROUND(E106*G106, 2)</f>
        <v>0</v>
      </c>
      <c r="K106" s="119">
        <v>1.0000000000000001E-5</v>
      </c>
      <c r="L106" s="119">
        <f>E106*K106</f>
        <v>7.9452000000000006E-4</v>
      </c>
      <c r="O106" s="117">
        <v>20</v>
      </c>
      <c r="P106" s="117" t="s">
        <v>162</v>
      </c>
      <c r="V106" s="120" t="s">
        <v>369</v>
      </c>
      <c r="W106" s="121">
        <v>40.997</v>
      </c>
      <c r="X106" s="117" t="s">
        <v>383</v>
      </c>
      <c r="Y106" s="117" t="s">
        <v>381</v>
      </c>
      <c r="Z106" s="117" t="s">
        <v>371</v>
      </c>
      <c r="AA106" s="117" t="s">
        <v>162</v>
      </c>
      <c r="AB106" s="115" t="s">
        <v>190</v>
      </c>
    </row>
    <row r="107" spans="1:31">
      <c r="B107" s="144"/>
      <c r="C107" s="145"/>
      <c r="D107" s="146" t="s">
        <v>384</v>
      </c>
      <c r="E107" s="147"/>
      <c r="F107" s="148"/>
      <c r="G107" s="173"/>
      <c r="H107" s="149"/>
      <c r="I107" s="149"/>
      <c r="J107" s="149"/>
      <c r="K107" s="150"/>
      <c r="L107" s="150"/>
      <c r="M107" s="147"/>
      <c r="N107" s="147"/>
      <c r="O107" s="148"/>
      <c r="P107" s="148"/>
      <c r="Q107" s="147"/>
      <c r="R107" s="147"/>
      <c r="S107" s="147"/>
      <c r="T107" s="151"/>
      <c r="U107" s="151"/>
      <c r="V107" s="151" t="s">
        <v>167</v>
      </c>
      <c r="W107" s="152"/>
      <c r="X107" s="148"/>
      <c r="Y107" s="148"/>
      <c r="Z107" s="148"/>
      <c r="AA107" s="148"/>
      <c r="AB107" s="148"/>
      <c r="AC107" s="148"/>
      <c r="AD107" s="148"/>
      <c r="AE107" s="148"/>
    </row>
    <row r="108" spans="1:31">
      <c r="A108" s="143" t="s">
        <v>385</v>
      </c>
      <c r="B108" s="114" t="s">
        <v>366</v>
      </c>
      <c r="C108" s="115" t="s">
        <v>386</v>
      </c>
      <c r="D108" s="99" t="s">
        <v>387</v>
      </c>
      <c r="E108" s="116">
        <v>18.369</v>
      </c>
      <c r="F108" s="117" t="s">
        <v>148</v>
      </c>
      <c r="G108" s="172"/>
      <c r="H108" s="118">
        <f>ROUND(E108*G108, 2)</f>
        <v>0</v>
      </c>
      <c r="J108" s="118">
        <f>ROUND(E108*G108, 2)</f>
        <v>0</v>
      </c>
      <c r="O108" s="117">
        <v>20</v>
      </c>
      <c r="P108" s="117" t="s">
        <v>162</v>
      </c>
      <c r="V108" s="120" t="s">
        <v>369</v>
      </c>
      <c r="X108" s="117" t="s">
        <v>388</v>
      </c>
      <c r="Y108" s="115" t="s">
        <v>386</v>
      </c>
      <c r="Z108" s="117" t="s">
        <v>371</v>
      </c>
      <c r="AA108" s="117" t="s">
        <v>162</v>
      </c>
      <c r="AB108" s="115" t="s">
        <v>165</v>
      </c>
    </row>
    <row r="109" spans="1:31">
      <c r="D109" s="153" t="s">
        <v>389</v>
      </c>
      <c r="E109" s="154">
        <f>J109</f>
        <v>0</v>
      </c>
      <c r="G109" s="172"/>
      <c r="H109" s="154">
        <f>SUM(H99:H108)</f>
        <v>0</v>
      </c>
      <c r="I109" s="154">
        <f>SUM(I99:I108)</f>
        <v>0</v>
      </c>
      <c r="J109" s="154">
        <f>SUM(J99:J108)</f>
        <v>0</v>
      </c>
      <c r="L109" s="155">
        <f>SUM(L99:L108)</f>
        <v>0.15702677000000001</v>
      </c>
      <c r="N109" s="156">
        <f>SUM(N99:N108)</f>
        <v>0</v>
      </c>
      <c r="W109" s="157">
        <f>SUM(W99:W108)</f>
        <v>61.850999999999999</v>
      </c>
    </row>
    <row r="110" spans="1:31">
      <c r="G110" s="172"/>
    </row>
    <row r="111" spans="1:31">
      <c r="B111" s="142" t="s">
        <v>107</v>
      </c>
      <c r="G111" s="172"/>
    </row>
    <row r="112" spans="1:31" ht="25.5">
      <c r="A112" s="143" t="s">
        <v>390</v>
      </c>
      <c r="B112" s="114" t="s">
        <v>391</v>
      </c>
      <c r="C112" s="115" t="s">
        <v>392</v>
      </c>
      <c r="D112" s="99" t="s">
        <v>393</v>
      </c>
      <c r="E112" s="116">
        <v>12.106999999999999</v>
      </c>
      <c r="F112" s="117" t="s">
        <v>173</v>
      </c>
      <c r="G112" s="172"/>
      <c r="H112" s="118">
        <f>ROUND(E112*G112, 2)</f>
        <v>0</v>
      </c>
      <c r="J112" s="118">
        <f>ROUND(E112*G112, 2)</f>
        <v>0</v>
      </c>
      <c r="K112" s="119">
        <v>3.62E-3</v>
      </c>
      <c r="L112" s="119">
        <f>E112*K112</f>
        <v>4.3827339999999999E-2</v>
      </c>
      <c r="O112" s="117">
        <v>20</v>
      </c>
      <c r="P112" s="117" t="s">
        <v>162</v>
      </c>
      <c r="V112" s="120" t="s">
        <v>369</v>
      </c>
      <c r="W112" s="121">
        <v>1.925</v>
      </c>
      <c r="X112" s="117" t="s">
        <v>394</v>
      </c>
      <c r="Y112" s="115" t="s">
        <v>392</v>
      </c>
      <c r="Z112" s="117" t="s">
        <v>200</v>
      </c>
      <c r="AA112" s="117" t="s">
        <v>162</v>
      </c>
      <c r="AB112" s="115" t="s">
        <v>165</v>
      </c>
    </row>
    <row r="113" spans="1:31">
      <c r="B113" s="144"/>
      <c r="C113" s="145"/>
      <c r="D113" s="146" t="s">
        <v>395</v>
      </c>
      <c r="E113" s="147"/>
      <c r="F113" s="148"/>
      <c r="G113" s="173"/>
      <c r="H113" s="149"/>
      <c r="I113" s="149"/>
      <c r="J113" s="149"/>
      <c r="K113" s="150"/>
      <c r="L113" s="150"/>
      <c r="M113" s="147"/>
      <c r="N113" s="147"/>
      <c r="O113" s="148"/>
      <c r="P113" s="148"/>
      <c r="Q113" s="147"/>
      <c r="R113" s="147"/>
      <c r="S113" s="147"/>
      <c r="T113" s="151"/>
      <c r="U113" s="151"/>
      <c r="V113" s="151" t="s">
        <v>167</v>
      </c>
      <c r="W113" s="152"/>
      <c r="X113" s="148"/>
      <c r="Y113" s="148"/>
      <c r="Z113" s="148"/>
      <c r="AA113" s="148"/>
      <c r="AB113" s="148"/>
      <c r="AC113" s="148"/>
      <c r="AD113" s="148"/>
      <c r="AE113" s="148"/>
    </row>
    <row r="114" spans="1:31">
      <c r="B114" s="144"/>
      <c r="C114" s="145"/>
      <c r="D114" s="146" t="s">
        <v>396</v>
      </c>
      <c r="E114" s="147"/>
      <c r="F114" s="148"/>
      <c r="G114" s="173"/>
      <c r="H114" s="149"/>
      <c r="I114" s="149"/>
      <c r="J114" s="149"/>
      <c r="K114" s="150"/>
      <c r="L114" s="150"/>
      <c r="M114" s="147"/>
      <c r="N114" s="147"/>
      <c r="O114" s="148"/>
      <c r="P114" s="148"/>
      <c r="Q114" s="147"/>
      <c r="R114" s="147"/>
      <c r="S114" s="147"/>
      <c r="T114" s="151"/>
      <c r="U114" s="151"/>
      <c r="V114" s="151" t="s">
        <v>167</v>
      </c>
      <c r="W114" s="152"/>
      <c r="X114" s="148"/>
      <c r="Y114" s="148"/>
      <c r="Z114" s="148"/>
      <c r="AA114" s="148"/>
      <c r="AB114" s="148"/>
      <c r="AC114" s="148"/>
      <c r="AD114" s="148"/>
      <c r="AE114" s="148"/>
    </row>
    <row r="115" spans="1:31">
      <c r="A115" s="143" t="s">
        <v>397</v>
      </c>
      <c r="B115" s="114" t="s">
        <v>374</v>
      </c>
      <c r="C115" s="115" t="s">
        <v>398</v>
      </c>
      <c r="D115" s="99" t="s">
        <v>399</v>
      </c>
      <c r="E115" s="116">
        <v>0.81599999999999995</v>
      </c>
      <c r="F115" s="117" t="s">
        <v>173</v>
      </c>
      <c r="G115" s="172"/>
      <c r="I115" s="118">
        <f>ROUND(E115*G115, 2)</f>
        <v>0</v>
      </c>
      <c r="J115" s="118">
        <f>ROUND(E115*G115, 2)</f>
        <v>0</v>
      </c>
      <c r="O115" s="117">
        <v>20</v>
      </c>
      <c r="P115" s="117" t="s">
        <v>162</v>
      </c>
      <c r="V115" s="120" t="s">
        <v>59</v>
      </c>
      <c r="X115" s="117" t="s">
        <v>398</v>
      </c>
      <c r="Y115" s="117" t="s">
        <v>398</v>
      </c>
      <c r="Z115" s="117" t="s">
        <v>400</v>
      </c>
      <c r="AA115" s="117" t="s">
        <v>162</v>
      </c>
      <c r="AB115" s="115" t="s">
        <v>378</v>
      </c>
    </row>
    <row r="116" spans="1:31">
      <c r="B116" s="144"/>
      <c r="C116" s="145"/>
      <c r="D116" s="146" t="s">
        <v>401</v>
      </c>
      <c r="E116" s="147"/>
      <c r="F116" s="148"/>
      <c r="G116" s="173"/>
      <c r="H116" s="149"/>
      <c r="I116" s="149"/>
      <c r="J116" s="149"/>
      <c r="K116" s="150"/>
      <c r="L116" s="150"/>
      <c r="M116" s="147"/>
      <c r="N116" s="147"/>
      <c r="O116" s="148"/>
      <c r="P116" s="148"/>
      <c r="Q116" s="147"/>
      <c r="R116" s="147"/>
      <c r="S116" s="147"/>
      <c r="T116" s="151"/>
      <c r="U116" s="151"/>
      <c r="V116" s="151" t="s">
        <v>167</v>
      </c>
      <c r="W116" s="152"/>
      <c r="X116" s="148"/>
      <c r="Y116" s="148"/>
      <c r="Z116" s="148"/>
      <c r="AA116" s="148"/>
      <c r="AB116" s="148"/>
      <c r="AC116" s="148"/>
      <c r="AD116" s="148"/>
      <c r="AE116" s="148"/>
    </row>
    <row r="117" spans="1:31">
      <c r="A117" s="143" t="s">
        <v>402</v>
      </c>
      <c r="B117" s="114" t="s">
        <v>374</v>
      </c>
      <c r="C117" s="115" t="s">
        <v>403</v>
      </c>
      <c r="D117" s="99" t="s">
        <v>404</v>
      </c>
      <c r="E117" s="116">
        <v>11.532999999999999</v>
      </c>
      <c r="F117" s="117" t="s">
        <v>173</v>
      </c>
      <c r="G117" s="172"/>
      <c r="I117" s="118">
        <f>ROUND(E117*G117, 2)</f>
        <v>0</v>
      </c>
      <c r="J117" s="118">
        <f>ROUND(E117*G117, 2)</f>
        <v>0</v>
      </c>
      <c r="O117" s="117">
        <v>20</v>
      </c>
      <c r="P117" s="117" t="s">
        <v>162</v>
      </c>
      <c r="V117" s="120" t="s">
        <v>59</v>
      </c>
      <c r="X117" s="117" t="s">
        <v>403</v>
      </c>
      <c r="Y117" s="117" t="s">
        <v>403</v>
      </c>
      <c r="Z117" s="117" t="s">
        <v>400</v>
      </c>
      <c r="AA117" s="117" t="s">
        <v>162</v>
      </c>
      <c r="AB117" s="115" t="s">
        <v>378</v>
      </c>
    </row>
    <row r="118" spans="1:31">
      <c r="B118" s="144"/>
      <c r="C118" s="145"/>
      <c r="D118" s="146" t="s">
        <v>405</v>
      </c>
      <c r="E118" s="147"/>
      <c r="F118" s="148"/>
      <c r="G118" s="173"/>
      <c r="H118" s="149"/>
      <c r="I118" s="149"/>
      <c r="J118" s="149"/>
      <c r="K118" s="150"/>
      <c r="L118" s="150"/>
      <c r="M118" s="147"/>
      <c r="N118" s="147"/>
      <c r="O118" s="148"/>
      <c r="P118" s="148"/>
      <c r="Q118" s="147"/>
      <c r="R118" s="147"/>
      <c r="S118" s="147"/>
      <c r="T118" s="151"/>
      <c r="U118" s="151"/>
      <c r="V118" s="151" t="s">
        <v>167</v>
      </c>
      <c r="W118" s="152"/>
      <c r="X118" s="148"/>
      <c r="Y118" s="148"/>
      <c r="Z118" s="148"/>
      <c r="AA118" s="148"/>
      <c r="AB118" s="148"/>
      <c r="AC118" s="148"/>
      <c r="AD118" s="148"/>
      <c r="AE118" s="148"/>
    </row>
    <row r="119" spans="1:31">
      <c r="A119" s="143" t="s">
        <v>406</v>
      </c>
      <c r="B119" s="114" t="s">
        <v>391</v>
      </c>
      <c r="C119" s="115" t="s">
        <v>407</v>
      </c>
      <c r="D119" s="99" t="s">
        <v>408</v>
      </c>
      <c r="E119" s="116">
        <v>4.907</v>
      </c>
      <c r="F119" s="117" t="s">
        <v>148</v>
      </c>
      <c r="G119" s="172"/>
      <c r="H119" s="118">
        <f>ROUND(E119*G119, 2)</f>
        <v>0</v>
      </c>
      <c r="J119" s="118">
        <f>ROUND(E119*G119, 2)</f>
        <v>0</v>
      </c>
      <c r="O119" s="117">
        <v>20</v>
      </c>
      <c r="P119" s="117" t="s">
        <v>162</v>
      </c>
      <c r="V119" s="120" t="s">
        <v>369</v>
      </c>
      <c r="X119" s="117" t="s">
        <v>409</v>
      </c>
      <c r="Y119" s="115" t="s">
        <v>407</v>
      </c>
      <c r="Z119" s="117" t="s">
        <v>410</v>
      </c>
      <c r="AA119" s="117" t="s">
        <v>162</v>
      </c>
      <c r="AB119" s="115" t="s">
        <v>165</v>
      </c>
    </row>
    <row r="120" spans="1:31">
      <c r="D120" s="153" t="s">
        <v>411</v>
      </c>
      <c r="E120" s="154">
        <f>J120</f>
        <v>0</v>
      </c>
      <c r="G120" s="172"/>
      <c r="H120" s="154">
        <f>SUM(H110:H119)</f>
        <v>0</v>
      </c>
      <c r="I120" s="154">
        <f>SUM(I110:I119)</f>
        <v>0</v>
      </c>
      <c r="J120" s="154">
        <f>SUM(J110:J119)</f>
        <v>0</v>
      </c>
      <c r="L120" s="155">
        <f>SUM(L110:L119)</f>
        <v>4.3827339999999999E-2</v>
      </c>
      <c r="N120" s="156">
        <f>SUM(N110:N119)</f>
        <v>0</v>
      </c>
      <c r="W120" s="157">
        <f>SUM(W110:W119)</f>
        <v>1.925</v>
      </c>
    </row>
    <row r="121" spans="1:31">
      <c r="G121" s="172"/>
    </row>
    <row r="122" spans="1:31">
      <c r="B122" s="142" t="s">
        <v>108</v>
      </c>
      <c r="G122" s="172"/>
    </row>
    <row r="123" spans="1:31" ht="25.5">
      <c r="A123" s="143" t="s">
        <v>412</v>
      </c>
      <c r="B123" s="114" t="s">
        <v>413</v>
      </c>
      <c r="C123" s="115" t="s">
        <v>414</v>
      </c>
      <c r="D123" s="99" t="s">
        <v>415</v>
      </c>
      <c r="E123" s="116">
        <v>12.5</v>
      </c>
      <c r="F123" s="117" t="s">
        <v>217</v>
      </c>
      <c r="G123" s="172"/>
      <c r="H123" s="118">
        <f>ROUND(E123*G123, 2)</f>
        <v>0</v>
      </c>
      <c r="J123" s="118">
        <f>ROUND(E123*G123, 2)</f>
        <v>0</v>
      </c>
      <c r="K123" s="119">
        <v>1.1520000000000001E-2</v>
      </c>
      <c r="L123" s="119">
        <f>E123*K123</f>
        <v>0.14400000000000002</v>
      </c>
      <c r="O123" s="117">
        <v>20</v>
      </c>
      <c r="P123" s="117" t="s">
        <v>162</v>
      </c>
      <c r="V123" s="120" t="s">
        <v>369</v>
      </c>
      <c r="W123" s="121">
        <v>11.95</v>
      </c>
      <c r="X123" s="117" t="s">
        <v>416</v>
      </c>
      <c r="Y123" s="115" t="s">
        <v>414</v>
      </c>
      <c r="Z123" s="117" t="s">
        <v>417</v>
      </c>
      <c r="AA123" s="117" t="s">
        <v>162</v>
      </c>
      <c r="AB123" s="115" t="s">
        <v>165</v>
      </c>
    </row>
    <row r="124" spans="1:31">
      <c r="A124" s="143" t="s">
        <v>418</v>
      </c>
      <c r="B124" s="114" t="s">
        <v>413</v>
      </c>
      <c r="C124" s="115" t="s">
        <v>419</v>
      </c>
      <c r="D124" s="99" t="s">
        <v>420</v>
      </c>
      <c r="E124" s="116">
        <v>12.5</v>
      </c>
      <c r="F124" s="117" t="s">
        <v>217</v>
      </c>
      <c r="G124" s="172"/>
      <c r="H124" s="118">
        <f>ROUND(E124*G124, 2)</f>
        <v>0</v>
      </c>
      <c r="J124" s="118">
        <f>ROUND(E124*G124, 2)</f>
        <v>0</v>
      </c>
      <c r="K124" s="119">
        <v>5.1000000000000004E-4</v>
      </c>
      <c r="L124" s="119">
        <f>E124*K124</f>
        <v>6.3750000000000005E-3</v>
      </c>
      <c r="M124" s="116">
        <v>8.0000000000000002E-3</v>
      </c>
      <c r="N124" s="116">
        <f>E124*M124</f>
        <v>0.1</v>
      </c>
      <c r="O124" s="117">
        <v>20</v>
      </c>
      <c r="P124" s="117" t="s">
        <v>162</v>
      </c>
      <c r="V124" s="120" t="s">
        <v>369</v>
      </c>
      <c r="W124" s="121">
        <v>0.65</v>
      </c>
      <c r="X124" s="117" t="s">
        <v>421</v>
      </c>
      <c r="Y124" s="115" t="s">
        <v>419</v>
      </c>
      <c r="Z124" s="117" t="s">
        <v>417</v>
      </c>
      <c r="AA124" s="117" t="s">
        <v>162</v>
      </c>
      <c r="AB124" s="115" t="s">
        <v>165</v>
      </c>
    </row>
    <row r="125" spans="1:31">
      <c r="B125" s="144"/>
      <c r="C125" s="145"/>
      <c r="D125" s="146" t="s">
        <v>422</v>
      </c>
      <c r="E125" s="147"/>
      <c r="F125" s="148"/>
      <c r="G125" s="173"/>
      <c r="H125" s="149"/>
      <c r="I125" s="149"/>
      <c r="J125" s="149"/>
      <c r="K125" s="150"/>
      <c r="L125" s="150"/>
      <c r="M125" s="147"/>
      <c r="N125" s="147"/>
      <c r="O125" s="148"/>
      <c r="P125" s="148"/>
      <c r="Q125" s="147"/>
      <c r="R125" s="147"/>
      <c r="S125" s="147"/>
      <c r="T125" s="151"/>
      <c r="U125" s="151"/>
      <c r="V125" s="151" t="s">
        <v>167</v>
      </c>
      <c r="W125" s="152"/>
      <c r="X125" s="148"/>
      <c r="Y125" s="148"/>
      <c r="Z125" s="148"/>
      <c r="AA125" s="148"/>
      <c r="AB125" s="148"/>
      <c r="AC125" s="148"/>
      <c r="AD125" s="148"/>
      <c r="AE125" s="148"/>
    </row>
    <row r="126" spans="1:31">
      <c r="A126" s="143" t="s">
        <v>423</v>
      </c>
      <c r="B126" s="114" t="s">
        <v>413</v>
      </c>
      <c r="C126" s="115" t="s">
        <v>424</v>
      </c>
      <c r="D126" s="99" t="s">
        <v>425</v>
      </c>
      <c r="E126" s="116">
        <v>5.82</v>
      </c>
      <c r="F126" s="117" t="s">
        <v>148</v>
      </c>
      <c r="G126" s="172"/>
      <c r="H126" s="118">
        <f>ROUND(E126*G126, 2)</f>
        <v>0</v>
      </c>
      <c r="J126" s="118">
        <f>ROUND(E126*G126, 2)</f>
        <v>0</v>
      </c>
      <c r="O126" s="117">
        <v>20</v>
      </c>
      <c r="P126" s="117" t="s">
        <v>162</v>
      </c>
      <c r="V126" s="120" t="s">
        <v>369</v>
      </c>
      <c r="X126" s="117" t="s">
        <v>426</v>
      </c>
      <c r="Y126" s="115" t="s">
        <v>424</v>
      </c>
      <c r="Z126" s="117" t="s">
        <v>417</v>
      </c>
      <c r="AA126" s="117" t="s">
        <v>162</v>
      </c>
      <c r="AB126" s="115" t="s">
        <v>165</v>
      </c>
    </row>
    <row r="127" spans="1:31">
      <c r="D127" s="153" t="s">
        <v>427</v>
      </c>
      <c r="E127" s="154">
        <f>J127</f>
        <v>0</v>
      </c>
      <c r="G127" s="172"/>
      <c r="H127" s="154">
        <f>SUM(H121:H126)</f>
        <v>0</v>
      </c>
      <c r="I127" s="154">
        <f>SUM(I121:I126)</f>
        <v>0</v>
      </c>
      <c r="J127" s="154">
        <f>SUM(J121:J126)</f>
        <v>0</v>
      </c>
      <c r="L127" s="155">
        <f>SUM(L121:L126)</f>
        <v>0.15037500000000001</v>
      </c>
      <c r="N127" s="156">
        <f>SUM(N121:N126)</f>
        <v>0.1</v>
      </c>
      <c r="W127" s="157">
        <f>SUM(W121:W126)</f>
        <v>12.6</v>
      </c>
    </row>
    <row r="128" spans="1:31">
      <c r="G128" s="172"/>
    </row>
    <row r="129" spans="1:31">
      <c r="B129" s="142" t="s">
        <v>109</v>
      </c>
      <c r="G129" s="172"/>
    </row>
    <row r="130" spans="1:31">
      <c r="A130" s="143" t="s">
        <v>428</v>
      </c>
      <c r="B130" s="114" t="s">
        <v>429</v>
      </c>
      <c r="C130" s="115" t="s">
        <v>430</v>
      </c>
      <c r="D130" s="99" t="s">
        <v>431</v>
      </c>
      <c r="E130" s="116">
        <v>125.95</v>
      </c>
      <c r="F130" s="117" t="s">
        <v>217</v>
      </c>
      <c r="G130" s="172"/>
      <c r="H130" s="118">
        <f>ROUND(E130*G130, 2)</f>
        <v>0</v>
      </c>
      <c r="J130" s="118">
        <f>ROUND(E130*G130, 2)</f>
        <v>0</v>
      </c>
      <c r="K130" s="119">
        <v>2.8500000000000001E-3</v>
      </c>
      <c r="L130" s="119">
        <f>E130*K130</f>
        <v>0.35895750000000004</v>
      </c>
      <c r="O130" s="117">
        <v>20</v>
      </c>
      <c r="P130" s="117" t="s">
        <v>162</v>
      </c>
      <c r="V130" s="120" t="s">
        <v>369</v>
      </c>
      <c r="W130" s="121">
        <v>100.38200000000001</v>
      </c>
      <c r="X130" s="117" t="s">
        <v>432</v>
      </c>
      <c r="Y130" s="115" t="s">
        <v>430</v>
      </c>
      <c r="Z130" s="117" t="s">
        <v>433</v>
      </c>
      <c r="AA130" s="117" t="s">
        <v>162</v>
      </c>
      <c r="AB130" s="115" t="s">
        <v>190</v>
      </c>
    </row>
    <row r="131" spans="1:31">
      <c r="B131" s="144"/>
      <c r="C131" s="145"/>
      <c r="D131" s="146" t="s">
        <v>434</v>
      </c>
      <c r="E131" s="147"/>
      <c r="F131" s="148"/>
      <c r="G131" s="173"/>
      <c r="H131" s="149"/>
      <c r="I131" s="149"/>
      <c r="J131" s="149"/>
      <c r="K131" s="150"/>
      <c r="L131" s="150"/>
      <c r="M131" s="147"/>
      <c r="N131" s="147"/>
      <c r="O131" s="148"/>
      <c r="P131" s="148"/>
      <c r="Q131" s="147"/>
      <c r="R131" s="147"/>
      <c r="S131" s="147"/>
      <c r="T131" s="151"/>
      <c r="U131" s="151"/>
      <c r="V131" s="151" t="s">
        <v>167</v>
      </c>
      <c r="W131" s="152"/>
      <c r="X131" s="148"/>
      <c r="Y131" s="148"/>
      <c r="Z131" s="148"/>
      <c r="AA131" s="148"/>
      <c r="AB131" s="148"/>
      <c r="AC131" s="148"/>
      <c r="AD131" s="148"/>
      <c r="AE131" s="148"/>
    </row>
    <row r="132" spans="1:31">
      <c r="A132" s="143" t="s">
        <v>435</v>
      </c>
      <c r="B132" s="114" t="s">
        <v>429</v>
      </c>
      <c r="C132" s="115" t="s">
        <v>436</v>
      </c>
      <c r="D132" s="99" t="s">
        <v>437</v>
      </c>
      <c r="E132" s="116">
        <v>129.55000000000001</v>
      </c>
      <c r="F132" s="117" t="s">
        <v>217</v>
      </c>
      <c r="G132" s="172"/>
      <c r="H132" s="118">
        <f>ROUND(E132*G132, 2)</f>
        <v>0</v>
      </c>
      <c r="J132" s="118">
        <f>ROUND(E132*G132, 2)</f>
        <v>0</v>
      </c>
      <c r="M132" s="116">
        <v>1E-3</v>
      </c>
      <c r="N132" s="116">
        <f>E132*M132</f>
        <v>0.12955000000000003</v>
      </c>
      <c r="O132" s="117">
        <v>20</v>
      </c>
      <c r="P132" s="117" t="s">
        <v>162</v>
      </c>
      <c r="V132" s="120" t="s">
        <v>369</v>
      </c>
      <c r="W132" s="121">
        <v>10.364000000000001</v>
      </c>
      <c r="X132" s="117" t="s">
        <v>438</v>
      </c>
      <c r="Y132" s="115" t="s">
        <v>436</v>
      </c>
      <c r="Z132" s="117" t="s">
        <v>433</v>
      </c>
      <c r="AA132" s="117" t="s">
        <v>162</v>
      </c>
      <c r="AB132" s="115" t="s">
        <v>165</v>
      </c>
    </row>
    <row r="133" spans="1:31" ht="25.5">
      <c r="B133" s="144"/>
      <c r="C133" s="145"/>
      <c r="D133" s="146" t="s">
        <v>439</v>
      </c>
      <c r="E133" s="147"/>
      <c r="F133" s="148"/>
      <c r="G133" s="173"/>
      <c r="H133" s="149"/>
      <c r="I133" s="149"/>
      <c r="J133" s="149"/>
      <c r="K133" s="150"/>
      <c r="L133" s="150"/>
      <c r="M133" s="147"/>
      <c r="N133" s="147"/>
      <c r="O133" s="148"/>
      <c r="P133" s="148"/>
      <c r="Q133" s="147"/>
      <c r="R133" s="147"/>
      <c r="S133" s="147"/>
      <c r="T133" s="151"/>
      <c r="U133" s="151"/>
      <c r="V133" s="151" t="s">
        <v>167</v>
      </c>
      <c r="W133" s="152"/>
      <c r="X133" s="148"/>
      <c r="Y133" s="148"/>
      <c r="Z133" s="148"/>
      <c r="AA133" s="148"/>
      <c r="AB133" s="148"/>
      <c r="AC133" s="148"/>
      <c r="AD133" s="148"/>
      <c r="AE133" s="148"/>
    </row>
    <row r="134" spans="1:31">
      <c r="A134" s="143" t="s">
        <v>440</v>
      </c>
      <c r="B134" s="114" t="s">
        <v>429</v>
      </c>
      <c r="C134" s="115" t="s">
        <v>441</v>
      </c>
      <c r="D134" s="99" t="s">
        <v>442</v>
      </c>
      <c r="E134" s="116">
        <v>19.597999999999999</v>
      </c>
      <c r="F134" s="117" t="s">
        <v>148</v>
      </c>
      <c r="G134" s="172"/>
      <c r="H134" s="118">
        <f>ROUND(E134*G134, 2)</f>
        <v>0</v>
      </c>
      <c r="J134" s="118">
        <f>ROUND(E134*G134, 2)</f>
        <v>0</v>
      </c>
      <c r="O134" s="117">
        <v>20</v>
      </c>
      <c r="P134" s="117" t="s">
        <v>162</v>
      </c>
      <c r="V134" s="120" t="s">
        <v>369</v>
      </c>
      <c r="X134" s="117" t="s">
        <v>443</v>
      </c>
      <c r="Y134" s="115" t="s">
        <v>441</v>
      </c>
      <c r="Z134" s="117" t="s">
        <v>433</v>
      </c>
      <c r="AA134" s="117" t="s">
        <v>162</v>
      </c>
      <c r="AB134" s="115" t="s">
        <v>165</v>
      </c>
    </row>
    <row r="135" spans="1:31">
      <c r="D135" s="153" t="s">
        <v>444</v>
      </c>
      <c r="E135" s="154">
        <f>J135</f>
        <v>0</v>
      </c>
      <c r="G135" s="172"/>
      <c r="H135" s="154">
        <f>SUM(H128:H134)</f>
        <v>0</v>
      </c>
      <c r="I135" s="154">
        <f>SUM(I128:I134)</f>
        <v>0</v>
      </c>
      <c r="J135" s="154">
        <f>SUM(J128:J134)</f>
        <v>0</v>
      </c>
      <c r="L135" s="155">
        <f>SUM(L128:L134)</f>
        <v>0.35895750000000004</v>
      </c>
      <c r="N135" s="156">
        <f>SUM(N128:N134)</f>
        <v>0.12955000000000003</v>
      </c>
      <c r="W135" s="157">
        <f>SUM(W128:W134)</f>
        <v>110.74600000000001</v>
      </c>
    </row>
    <row r="136" spans="1:31">
      <c r="G136" s="172"/>
    </row>
    <row r="137" spans="1:31">
      <c r="B137" s="142" t="s">
        <v>110</v>
      </c>
      <c r="G137" s="172"/>
    </row>
    <row r="138" spans="1:31" ht="25.5">
      <c r="A138" s="143" t="s">
        <v>445</v>
      </c>
      <c r="B138" s="114" t="s">
        <v>446</v>
      </c>
      <c r="C138" s="115" t="s">
        <v>447</v>
      </c>
      <c r="D138" s="99" t="s">
        <v>448</v>
      </c>
      <c r="E138" s="116">
        <v>2</v>
      </c>
      <c r="F138" s="117" t="s">
        <v>286</v>
      </c>
      <c r="G138" s="172"/>
      <c r="H138" s="118">
        <f>ROUND(E138*G138, 2)</f>
        <v>0</v>
      </c>
      <c r="J138" s="118">
        <f>ROUND(E138*G138, 2)</f>
        <v>0</v>
      </c>
      <c r="K138" s="119">
        <v>4.2450000000000002E-2</v>
      </c>
      <c r="L138" s="119">
        <f>E138*K138</f>
        <v>8.4900000000000003E-2</v>
      </c>
      <c r="O138" s="117">
        <v>20</v>
      </c>
      <c r="P138" s="117" t="s">
        <v>162</v>
      </c>
      <c r="V138" s="120" t="s">
        <v>369</v>
      </c>
      <c r="W138" s="121">
        <v>3.64</v>
      </c>
      <c r="X138" s="117" t="s">
        <v>449</v>
      </c>
      <c r="Y138" s="117" t="s">
        <v>447</v>
      </c>
      <c r="Z138" s="117" t="s">
        <v>280</v>
      </c>
      <c r="AA138" s="117" t="s">
        <v>162</v>
      </c>
      <c r="AB138" s="115" t="s">
        <v>190</v>
      </c>
    </row>
    <row r="139" spans="1:31" ht="25.5">
      <c r="A139" s="143" t="s">
        <v>450</v>
      </c>
      <c r="B139" s="114" t="s">
        <v>446</v>
      </c>
      <c r="C139" s="115" t="s">
        <v>451</v>
      </c>
      <c r="D139" s="99" t="s">
        <v>452</v>
      </c>
      <c r="E139" s="116">
        <v>1</v>
      </c>
      <c r="F139" s="117" t="s">
        <v>286</v>
      </c>
      <c r="G139" s="172"/>
      <c r="H139" s="118">
        <f>ROUND(E139*G139, 2)</f>
        <v>0</v>
      </c>
      <c r="J139" s="118">
        <f>ROUND(E139*G139, 2)</f>
        <v>0</v>
      </c>
      <c r="K139" s="119">
        <v>4.2450000000000002E-2</v>
      </c>
      <c r="L139" s="119">
        <f>E139*K139</f>
        <v>4.2450000000000002E-2</v>
      </c>
      <c r="O139" s="117">
        <v>20</v>
      </c>
      <c r="P139" s="117" t="s">
        <v>162</v>
      </c>
      <c r="V139" s="120" t="s">
        <v>369</v>
      </c>
      <c r="W139" s="121">
        <v>1.82</v>
      </c>
      <c r="X139" s="117" t="s">
        <v>449</v>
      </c>
      <c r="Y139" s="117" t="s">
        <v>451</v>
      </c>
      <c r="Z139" s="117" t="s">
        <v>280</v>
      </c>
      <c r="AA139" s="117" t="s">
        <v>162</v>
      </c>
      <c r="AB139" s="115" t="s">
        <v>190</v>
      </c>
    </row>
    <row r="140" spans="1:31">
      <c r="A140" s="143" t="s">
        <v>453</v>
      </c>
      <c r="B140" s="114" t="s">
        <v>454</v>
      </c>
      <c r="C140" s="115" t="s">
        <v>455</v>
      </c>
      <c r="D140" s="99" t="s">
        <v>456</v>
      </c>
      <c r="E140" s="116">
        <v>0.71899999999999997</v>
      </c>
      <c r="F140" s="117" t="s">
        <v>148</v>
      </c>
      <c r="G140" s="172"/>
      <c r="H140" s="118">
        <f>ROUND(E140*G140, 2)</f>
        <v>0</v>
      </c>
      <c r="J140" s="118">
        <f>ROUND(E140*G140, 2)</f>
        <v>0</v>
      </c>
      <c r="O140" s="117">
        <v>20</v>
      </c>
      <c r="P140" s="117" t="s">
        <v>162</v>
      </c>
      <c r="V140" s="120" t="s">
        <v>369</v>
      </c>
      <c r="X140" s="117" t="s">
        <v>457</v>
      </c>
      <c r="Y140" s="115" t="s">
        <v>455</v>
      </c>
      <c r="Z140" s="117" t="s">
        <v>458</v>
      </c>
      <c r="AA140" s="117" t="s">
        <v>162</v>
      </c>
      <c r="AB140" s="115" t="s">
        <v>165</v>
      </c>
    </row>
    <row r="141" spans="1:31">
      <c r="D141" s="153" t="s">
        <v>459</v>
      </c>
      <c r="E141" s="154">
        <f>J141</f>
        <v>0</v>
      </c>
      <c r="G141" s="172"/>
      <c r="H141" s="154">
        <f>SUM(H136:H140)</f>
        <v>0</v>
      </c>
      <c r="I141" s="154">
        <f>SUM(I136:I140)</f>
        <v>0</v>
      </c>
      <c r="J141" s="154">
        <f>SUM(J136:J140)</f>
        <v>0</v>
      </c>
      <c r="L141" s="155">
        <f>SUM(L136:L140)</f>
        <v>0.12735000000000002</v>
      </c>
      <c r="N141" s="156">
        <f>SUM(N136:N140)</f>
        <v>0</v>
      </c>
      <c r="W141" s="157">
        <f>SUM(W136:W140)</f>
        <v>5.46</v>
      </c>
    </row>
    <row r="142" spans="1:31">
      <c r="G142" s="172"/>
    </row>
    <row r="143" spans="1:31">
      <c r="B143" s="142" t="s">
        <v>111</v>
      </c>
      <c r="G143" s="172"/>
    </row>
    <row r="144" spans="1:31" ht="25.5">
      <c r="A144" s="143" t="s">
        <v>460</v>
      </c>
      <c r="B144" s="114" t="s">
        <v>446</v>
      </c>
      <c r="C144" s="115" t="s">
        <v>461</v>
      </c>
      <c r="D144" s="99" t="s">
        <v>462</v>
      </c>
      <c r="E144" s="116">
        <v>1</v>
      </c>
      <c r="F144" s="117" t="s">
        <v>286</v>
      </c>
      <c r="G144" s="172"/>
      <c r="H144" s="118">
        <f>ROUND(E144*G144, 2)</f>
        <v>0</v>
      </c>
      <c r="J144" s="118">
        <f>ROUND(E144*G144, 2)</f>
        <v>0</v>
      </c>
      <c r="K144" s="119">
        <v>6.3000000000000003E-4</v>
      </c>
      <c r="L144" s="119">
        <f>E144*K144</f>
        <v>6.3000000000000003E-4</v>
      </c>
      <c r="O144" s="117">
        <v>20</v>
      </c>
      <c r="P144" s="117" t="s">
        <v>162</v>
      </c>
      <c r="V144" s="120" t="s">
        <v>369</v>
      </c>
      <c r="W144" s="121">
        <v>3.5819999999999999</v>
      </c>
      <c r="X144" s="117" t="s">
        <v>463</v>
      </c>
      <c r="Y144" s="117" t="s">
        <v>461</v>
      </c>
      <c r="Z144" s="117" t="s">
        <v>280</v>
      </c>
      <c r="AA144" s="117" t="s">
        <v>162</v>
      </c>
      <c r="AB144" s="115" t="s">
        <v>190</v>
      </c>
    </row>
    <row r="145" spans="1:31">
      <c r="A145" s="143" t="s">
        <v>464</v>
      </c>
      <c r="B145" s="114" t="s">
        <v>465</v>
      </c>
      <c r="C145" s="115" t="s">
        <v>466</v>
      </c>
      <c r="D145" s="99" t="s">
        <v>467</v>
      </c>
      <c r="E145" s="116">
        <v>6.7</v>
      </c>
      <c r="F145" s="117" t="s">
        <v>217</v>
      </c>
      <c r="G145" s="172"/>
      <c r="H145" s="118">
        <f>ROUND(E145*G145, 2)</f>
        <v>0</v>
      </c>
      <c r="J145" s="118">
        <f>ROUND(E145*G145, 2)</f>
        <v>0</v>
      </c>
      <c r="K145" s="119">
        <v>9.0000000000000006E-5</v>
      </c>
      <c r="L145" s="119">
        <f>E145*K145</f>
        <v>6.0300000000000002E-4</v>
      </c>
      <c r="O145" s="117">
        <v>20</v>
      </c>
      <c r="P145" s="117" t="s">
        <v>162</v>
      </c>
      <c r="V145" s="120" t="s">
        <v>369</v>
      </c>
      <c r="W145" s="121">
        <v>3.7719999999999998</v>
      </c>
      <c r="X145" s="117" t="s">
        <v>468</v>
      </c>
      <c r="Y145" s="115" t="s">
        <v>466</v>
      </c>
      <c r="Z145" s="117" t="s">
        <v>469</v>
      </c>
      <c r="AA145" s="117" t="s">
        <v>162</v>
      </c>
      <c r="AB145" s="115" t="s">
        <v>190</v>
      </c>
    </row>
    <row r="146" spans="1:31">
      <c r="A146" s="143" t="s">
        <v>470</v>
      </c>
      <c r="B146" s="114" t="s">
        <v>374</v>
      </c>
      <c r="C146" s="115" t="s">
        <v>471</v>
      </c>
      <c r="D146" s="99" t="s">
        <v>472</v>
      </c>
      <c r="E146" s="116">
        <v>1</v>
      </c>
      <c r="F146" s="117" t="s">
        <v>286</v>
      </c>
      <c r="G146" s="172"/>
      <c r="I146" s="118">
        <f>ROUND(E146*G146, 2)</f>
        <v>0</v>
      </c>
      <c r="J146" s="118">
        <f>ROUND(E146*G146, 2)</f>
        <v>0</v>
      </c>
      <c r="K146" s="119">
        <v>1.46E-2</v>
      </c>
      <c r="L146" s="119">
        <f>E146*K146</f>
        <v>1.46E-2</v>
      </c>
      <c r="O146" s="117">
        <v>20</v>
      </c>
      <c r="P146" s="117" t="s">
        <v>162</v>
      </c>
      <c r="V146" s="120" t="s">
        <v>59</v>
      </c>
      <c r="X146" s="115" t="s">
        <v>473</v>
      </c>
      <c r="Y146" s="115" t="s">
        <v>471</v>
      </c>
      <c r="Z146" s="115" t="s">
        <v>474</v>
      </c>
      <c r="AA146" s="117" t="s">
        <v>162</v>
      </c>
      <c r="AB146" s="115" t="s">
        <v>475</v>
      </c>
    </row>
    <row r="147" spans="1:31">
      <c r="A147" s="143" t="s">
        <v>476</v>
      </c>
      <c r="B147" s="114" t="s">
        <v>465</v>
      </c>
      <c r="C147" s="115" t="s">
        <v>477</v>
      </c>
      <c r="D147" s="99" t="s">
        <v>478</v>
      </c>
      <c r="E147" s="116">
        <v>6.7</v>
      </c>
      <c r="F147" s="117" t="s">
        <v>217</v>
      </c>
      <c r="G147" s="172"/>
      <c r="H147" s="118">
        <f>ROUND(E147*G147, 2)</f>
        <v>0</v>
      </c>
      <c r="J147" s="118">
        <f>ROUND(E147*G147, 2)</f>
        <v>0</v>
      </c>
      <c r="K147" s="119">
        <v>9.0000000000000006E-5</v>
      </c>
      <c r="L147" s="119">
        <f>E147*K147</f>
        <v>6.0300000000000002E-4</v>
      </c>
      <c r="O147" s="117">
        <v>20</v>
      </c>
      <c r="P147" s="117" t="s">
        <v>162</v>
      </c>
      <c r="V147" s="120" t="s">
        <v>369</v>
      </c>
      <c r="W147" s="121">
        <v>1.802</v>
      </c>
      <c r="X147" s="117" t="s">
        <v>479</v>
      </c>
      <c r="Y147" s="115" t="s">
        <v>477</v>
      </c>
      <c r="Z147" s="117" t="s">
        <v>469</v>
      </c>
      <c r="AA147" s="117" t="s">
        <v>162</v>
      </c>
      <c r="AB147" s="115" t="s">
        <v>190</v>
      </c>
    </row>
    <row r="148" spans="1:31" ht="25.5">
      <c r="A148" s="143" t="s">
        <v>480</v>
      </c>
      <c r="B148" s="114" t="s">
        <v>465</v>
      </c>
      <c r="C148" s="115" t="s">
        <v>481</v>
      </c>
      <c r="D148" s="99" t="s">
        <v>482</v>
      </c>
      <c r="E148" s="116">
        <v>12.587</v>
      </c>
      <c r="F148" s="117" t="s">
        <v>148</v>
      </c>
      <c r="G148" s="172"/>
      <c r="H148" s="118">
        <f>ROUND(E148*G148, 2)</f>
        <v>0</v>
      </c>
      <c r="J148" s="118">
        <f>ROUND(E148*G148, 2)</f>
        <v>0</v>
      </c>
      <c r="O148" s="117">
        <v>20</v>
      </c>
      <c r="P148" s="117" t="s">
        <v>162</v>
      </c>
      <c r="V148" s="120" t="s">
        <v>369</v>
      </c>
      <c r="X148" s="117" t="s">
        <v>483</v>
      </c>
      <c r="Y148" s="115" t="s">
        <v>481</v>
      </c>
      <c r="Z148" s="117" t="s">
        <v>469</v>
      </c>
      <c r="AA148" s="117" t="s">
        <v>162</v>
      </c>
      <c r="AB148" s="115" t="s">
        <v>165</v>
      </c>
    </row>
    <row r="149" spans="1:31">
      <c r="D149" s="153" t="s">
        <v>484</v>
      </c>
      <c r="E149" s="154">
        <f>J149</f>
        <v>0</v>
      </c>
      <c r="G149" s="172"/>
      <c r="H149" s="154">
        <f>SUM(H142:H148)</f>
        <v>0</v>
      </c>
      <c r="I149" s="154">
        <f>SUM(I142:I148)</f>
        <v>0</v>
      </c>
      <c r="J149" s="154">
        <f>SUM(J142:J148)</f>
        <v>0</v>
      </c>
      <c r="L149" s="155">
        <f>SUM(L142:L148)</f>
        <v>1.6435999999999999E-2</v>
      </c>
      <c r="N149" s="156">
        <f>SUM(N142:N148)</f>
        <v>0</v>
      </c>
      <c r="W149" s="157">
        <f>SUM(W142:W148)</f>
        <v>9.1559999999999988</v>
      </c>
    </row>
    <row r="150" spans="1:31">
      <c r="G150" s="172"/>
    </row>
    <row r="151" spans="1:31">
      <c r="B151" s="142" t="s">
        <v>112</v>
      </c>
      <c r="G151" s="172"/>
    </row>
    <row r="152" spans="1:31">
      <c r="A152" s="143" t="s">
        <v>485</v>
      </c>
      <c r="B152" s="114" t="s">
        <v>486</v>
      </c>
      <c r="C152" s="115" t="s">
        <v>487</v>
      </c>
      <c r="D152" s="99" t="s">
        <v>488</v>
      </c>
      <c r="E152" s="116">
        <v>7.75</v>
      </c>
      <c r="F152" s="117" t="s">
        <v>173</v>
      </c>
      <c r="G152" s="172"/>
      <c r="H152" s="118">
        <f>ROUND(E152*G152, 2)</f>
        <v>0</v>
      </c>
      <c r="J152" s="118">
        <f>ROUND(E152*G152, 2)</f>
        <v>0</v>
      </c>
      <c r="O152" s="117">
        <v>20</v>
      </c>
      <c r="P152" s="117" t="s">
        <v>162</v>
      </c>
      <c r="V152" s="120" t="s">
        <v>369</v>
      </c>
      <c r="W152" s="121">
        <v>0.752</v>
      </c>
      <c r="X152" s="117" t="s">
        <v>489</v>
      </c>
      <c r="Y152" s="115" t="s">
        <v>487</v>
      </c>
      <c r="Z152" s="117" t="s">
        <v>288</v>
      </c>
      <c r="AA152" s="117" t="s">
        <v>162</v>
      </c>
      <c r="AB152" s="115" t="s">
        <v>165</v>
      </c>
    </row>
    <row r="153" spans="1:31">
      <c r="A153" s="143" t="s">
        <v>490</v>
      </c>
      <c r="B153" s="114" t="s">
        <v>486</v>
      </c>
      <c r="C153" s="115" t="s">
        <v>491</v>
      </c>
      <c r="D153" s="99" t="s">
        <v>492</v>
      </c>
      <c r="E153" s="116">
        <v>7.75</v>
      </c>
      <c r="F153" s="117" t="s">
        <v>173</v>
      </c>
      <c r="G153" s="172"/>
      <c r="H153" s="118">
        <f>ROUND(E153*G153, 2)</f>
        <v>0</v>
      </c>
      <c r="J153" s="118">
        <f>ROUND(E153*G153, 2)</f>
        <v>0</v>
      </c>
      <c r="K153" s="119">
        <v>1.6000000000000001E-4</v>
      </c>
      <c r="L153" s="119">
        <f>E153*K153</f>
        <v>1.24E-3</v>
      </c>
      <c r="O153" s="117">
        <v>20</v>
      </c>
      <c r="P153" s="117" t="s">
        <v>162</v>
      </c>
      <c r="V153" s="120" t="s">
        <v>369</v>
      </c>
      <c r="W153" s="121">
        <v>2.0150000000000001</v>
      </c>
      <c r="X153" s="117" t="s">
        <v>493</v>
      </c>
      <c r="Y153" s="115" t="s">
        <v>491</v>
      </c>
      <c r="Z153" s="117" t="s">
        <v>494</v>
      </c>
      <c r="AA153" s="117" t="s">
        <v>162</v>
      </c>
      <c r="AB153" s="115" t="s">
        <v>165</v>
      </c>
    </row>
    <row r="154" spans="1:31">
      <c r="A154" s="143" t="s">
        <v>495</v>
      </c>
      <c r="B154" s="114" t="s">
        <v>486</v>
      </c>
      <c r="C154" s="115" t="s">
        <v>496</v>
      </c>
      <c r="D154" s="99" t="s">
        <v>497</v>
      </c>
      <c r="E154" s="116">
        <v>7.75</v>
      </c>
      <c r="F154" s="117" t="s">
        <v>173</v>
      </c>
      <c r="G154" s="172"/>
      <c r="H154" s="118">
        <f>ROUND(E154*G154, 2)</f>
        <v>0</v>
      </c>
      <c r="J154" s="118">
        <f>ROUND(E154*G154, 2)</f>
        <v>0</v>
      </c>
      <c r="K154" s="119">
        <v>8.0000000000000007E-5</v>
      </c>
      <c r="L154" s="119">
        <f>E154*K154</f>
        <v>6.2E-4</v>
      </c>
      <c r="O154" s="117">
        <v>20</v>
      </c>
      <c r="P154" s="117" t="s">
        <v>162</v>
      </c>
      <c r="V154" s="120" t="s">
        <v>369</v>
      </c>
      <c r="W154" s="121">
        <v>1.0149999999999999</v>
      </c>
      <c r="X154" s="117" t="s">
        <v>498</v>
      </c>
      <c r="Y154" s="115" t="s">
        <v>496</v>
      </c>
      <c r="Z154" s="117" t="s">
        <v>494</v>
      </c>
      <c r="AA154" s="117" t="s">
        <v>162</v>
      </c>
      <c r="AB154" s="115" t="s">
        <v>165</v>
      </c>
    </row>
    <row r="155" spans="1:31">
      <c r="B155" s="144"/>
      <c r="C155" s="145"/>
      <c r="D155" s="146" t="s">
        <v>499</v>
      </c>
      <c r="E155" s="147"/>
      <c r="F155" s="148"/>
      <c r="G155" s="173"/>
      <c r="H155" s="149"/>
      <c r="I155" s="149"/>
      <c r="J155" s="149"/>
      <c r="K155" s="150"/>
      <c r="L155" s="150"/>
      <c r="M155" s="147"/>
      <c r="N155" s="147"/>
      <c r="O155" s="148"/>
      <c r="P155" s="148"/>
      <c r="Q155" s="147"/>
      <c r="R155" s="147"/>
      <c r="S155" s="147"/>
      <c r="T155" s="151"/>
      <c r="U155" s="151"/>
      <c r="V155" s="151" t="s">
        <v>167</v>
      </c>
      <c r="W155" s="152"/>
      <c r="X155" s="148"/>
      <c r="Y155" s="148"/>
      <c r="Z155" s="148"/>
      <c r="AA155" s="148"/>
      <c r="AB155" s="148"/>
      <c r="AC155" s="148"/>
      <c r="AD155" s="148"/>
      <c r="AE155" s="148"/>
    </row>
    <row r="156" spans="1:31">
      <c r="A156" s="143" t="s">
        <v>500</v>
      </c>
      <c r="B156" s="114" t="s">
        <v>486</v>
      </c>
      <c r="C156" s="115" t="s">
        <v>501</v>
      </c>
      <c r="D156" s="99" t="s">
        <v>502</v>
      </c>
      <c r="E156" s="116">
        <v>7.75</v>
      </c>
      <c r="F156" s="117" t="s">
        <v>173</v>
      </c>
      <c r="G156" s="172"/>
      <c r="H156" s="118">
        <f>ROUND(E156*G156, 2)</f>
        <v>0</v>
      </c>
      <c r="J156" s="118">
        <f>ROUND(E156*G156, 2)</f>
        <v>0</v>
      </c>
      <c r="O156" s="117">
        <v>20</v>
      </c>
      <c r="P156" s="117" t="s">
        <v>162</v>
      </c>
      <c r="V156" s="120" t="s">
        <v>369</v>
      </c>
      <c r="W156" s="121">
        <v>0.31</v>
      </c>
      <c r="X156" s="117" t="s">
        <v>503</v>
      </c>
      <c r="Y156" s="115" t="s">
        <v>501</v>
      </c>
      <c r="Z156" s="117" t="s">
        <v>288</v>
      </c>
      <c r="AA156" s="117" t="s">
        <v>162</v>
      </c>
      <c r="AB156" s="115" t="s">
        <v>165</v>
      </c>
    </row>
    <row r="157" spans="1:31">
      <c r="D157" s="153" t="s">
        <v>504</v>
      </c>
      <c r="E157" s="154">
        <f>J157</f>
        <v>0</v>
      </c>
      <c r="G157" s="172"/>
      <c r="H157" s="154">
        <f>SUM(H150:H156)</f>
        <v>0</v>
      </c>
      <c r="I157" s="154">
        <f>SUM(I150:I156)</f>
        <v>0</v>
      </c>
      <c r="J157" s="154">
        <f>SUM(J150:J156)</f>
        <v>0</v>
      </c>
      <c r="L157" s="155">
        <f>SUM(L150:L156)</f>
        <v>1.8600000000000001E-3</v>
      </c>
      <c r="N157" s="156">
        <f>SUM(N150:N156)</f>
        <v>0</v>
      </c>
      <c r="W157" s="157">
        <f>SUM(W150:W156)</f>
        <v>4.0919999999999996</v>
      </c>
    </row>
    <row r="158" spans="1:31">
      <c r="G158" s="172"/>
    </row>
    <row r="159" spans="1:31">
      <c r="B159" s="142" t="s">
        <v>113</v>
      </c>
      <c r="G159" s="172"/>
    </row>
    <row r="160" spans="1:31">
      <c r="A160" s="143" t="s">
        <v>505</v>
      </c>
      <c r="B160" s="114" t="s">
        <v>506</v>
      </c>
      <c r="C160" s="115" t="s">
        <v>507</v>
      </c>
      <c r="D160" s="99" t="s">
        <v>508</v>
      </c>
      <c r="E160" s="116">
        <v>8.5519999999999996</v>
      </c>
      <c r="F160" s="117" t="s">
        <v>173</v>
      </c>
      <c r="G160" s="172"/>
      <c r="H160" s="118">
        <f>ROUND(E160*G160, 2)</f>
        <v>0</v>
      </c>
      <c r="J160" s="118">
        <f>ROUND(E160*G160, 2)</f>
        <v>0</v>
      </c>
      <c r="K160" s="119">
        <v>6.8000000000000005E-4</v>
      </c>
      <c r="L160" s="119">
        <f>E160*K160</f>
        <v>5.8153600000000003E-3</v>
      </c>
      <c r="O160" s="117">
        <v>20</v>
      </c>
      <c r="P160" s="117" t="s">
        <v>162</v>
      </c>
      <c r="V160" s="120" t="s">
        <v>369</v>
      </c>
      <c r="W160" s="121">
        <v>1.2230000000000001</v>
      </c>
      <c r="X160" s="117" t="s">
        <v>509</v>
      </c>
      <c r="Y160" s="115" t="s">
        <v>507</v>
      </c>
      <c r="Z160" s="117" t="s">
        <v>494</v>
      </c>
      <c r="AA160" s="117" t="s">
        <v>162</v>
      </c>
      <c r="AB160" s="115" t="s">
        <v>165</v>
      </c>
    </row>
    <row r="161" spans="1:28">
      <c r="D161" s="153" t="s">
        <v>510</v>
      </c>
      <c r="E161" s="154">
        <f>J161</f>
        <v>0</v>
      </c>
      <c r="G161" s="172"/>
      <c r="H161" s="154">
        <f>SUM(H158:H160)</f>
        <v>0</v>
      </c>
      <c r="I161" s="154">
        <f>SUM(I158:I160)</f>
        <v>0</v>
      </c>
      <c r="J161" s="154">
        <f>SUM(J158:J160)</f>
        <v>0</v>
      </c>
      <c r="L161" s="155">
        <f>SUM(L158:L160)</f>
        <v>5.8153600000000003E-3</v>
      </c>
      <c r="N161" s="156">
        <f>SUM(N158:N160)</f>
        <v>0</v>
      </c>
      <c r="W161" s="157">
        <f>SUM(W158:W160)</f>
        <v>1.2230000000000001</v>
      </c>
    </row>
    <row r="162" spans="1:28">
      <c r="G162" s="172"/>
    </row>
    <row r="163" spans="1:28">
      <c r="D163" s="153" t="s">
        <v>114</v>
      </c>
      <c r="E163" s="156">
        <f>J163</f>
        <v>0</v>
      </c>
      <c r="G163" s="172"/>
      <c r="H163" s="154">
        <f>H109+H120+H127+H135+H141+H149+H157+H161</f>
        <v>0</v>
      </c>
      <c r="I163" s="154">
        <f>I109+I120+I127+I135+I141+I149+I157+I161</f>
        <v>0</v>
      </c>
      <c r="J163" s="154">
        <f>J109+J120+J127+J135+J141+J149+J157+J161</f>
        <v>0</v>
      </c>
      <c r="L163" s="155">
        <f>L109+L120+L127+L135+L141+L149+L157+L161</f>
        <v>0.86164797000000015</v>
      </c>
      <c r="N163" s="156">
        <f>N109+N120+N127+N135+N141+N149+N157+N161</f>
        <v>0.22955000000000003</v>
      </c>
      <c r="W163" s="157">
        <f>W109+W120+W127+W135+W141+W149+W157+W161</f>
        <v>207.05300000000005</v>
      </c>
    </row>
    <row r="164" spans="1:28">
      <c r="G164" s="172"/>
    </row>
    <row r="165" spans="1:28">
      <c r="B165" s="141" t="s">
        <v>115</v>
      </c>
      <c r="G165" s="172"/>
    </row>
    <row r="166" spans="1:28">
      <c r="B166" s="142" t="s">
        <v>115</v>
      </c>
      <c r="G166" s="172"/>
    </row>
    <row r="167" spans="1:28">
      <c r="A167" s="143" t="s">
        <v>511</v>
      </c>
      <c r="B167" s="114" t="s">
        <v>512</v>
      </c>
      <c r="C167" s="115" t="s">
        <v>513</v>
      </c>
      <c r="D167" s="99" t="s">
        <v>514</v>
      </c>
      <c r="E167" s="116">
        <v>1</v>
      </c>
      <c r="F167" s="117" t="s">
        <v>286</v>
      </c>
      <c r="G167" s="172"/>
      <c r="H167" s="118">
        <f>ROUND(E167*G167, 2)</f>
        <v>0</v>
      </c>
      <c r="J167" s="118">
        <f>ROUND(E167*G167, 2)</f>
        <v>0</v>
      </c>
      <c r="O167" s="117">
        <v>20</v>
      </c>
      <c r="P167" s="117" t="s">
        <v>162</v>
      </c>
      <c r="V167" s="120" t="s">
        <v>515</v>
      </c>
      <c r="W167" s="121">
        <v>1</v>
      </c>
      <c r="X167" s="117" t="s">
        <v>516</v>
      </c>
      <c r="Y167" s="117" t="s">
        <v>513</v>
      </c>
      <c r="Z167" s="117" t="s">
        <v>200</v>
      </c>
      <c r="AA167" s="117" t="s">
        <v>162</v>
      </c>
      <c r="AB167" s="115" t="s">
        <v>190</v>
      </c>
    </row>
    <row r="168" spans="1:28">
      <c r="D168" s="153" t="s">
        <v>517</v>
      </c>
      <c r="E168" s="154">
        <f>J168</f>
        <v>0</v>
      </c>
      <c r="G168" s="172"/>
      <c r="H168" s="154">
        <f>SUM(H164:H167)</f>
        <v>0</v>
      </c>
      <c r="I168" s="154">
        <f>SUM(I164:I167)</f>
        <v>0</v>
      </c>
      <c r="J168" s="154">
        <f>SUM(J164:J167)</f>
        <v>0</v>
      </c>
      <c r="L168" s="155">
        <f>SUM(L164:L167)</f>
        <v>0</v>
      </c>
      <c r="N168" s="156">
        <f>SUM(N164:N167)</f>
        <v>0</v>
      </c>
      <c r="W168" s="157">
        <f>SUM(W164:W167)</f>
        <v>1</v>
      </c>
    </row>
    <row r="169" spans="1:28">
      <c r="G169" s="172"/>
    </row>
    <row r="170" spans="1:28">
      <c r="D170" s="153" t="s">
        <v>517</v>
      </c>
      <c r="E170" s="154">
        <f>J170</f>
        <v>0</v>
      </c>
      <c r="G170" s="172"/>
      <c r="H170" s="154">
        <f>H168</f>
        <v>0</v>
      </c>
      <c r="I170" s="154">
        <f>I168</f>
        <v>0</v>
      </c>
      <c r="J170" s="154">
        <f>J168</f>
        <v>0</v>
      </c>
      <c r="L170" s="155">
        <f>L168</f>
        <v>0</v>
      </c>
      <c r="N170" s="156">
        <f>N168</f>
        <v>0</v>
      </c>
      <c r="W170" s="157">
        <f>W168</f>
        <v>1</v>
      </c>
    </row>
    <row r="171" spans="1:28">
      <c r="G171" s="172"/>
    </row>
    <row r="172" spans="1:28">
      <c r="D172" s="158" t="s">
        <v>116</v>
      </c>
      <c r="E172" s="154">
        <f>J172</f>
        <v>0</v>
      </c>
      <c r="G172" s="172"/>
      <c r="H172" s="154">
        <f>H98+H163+H170</f>
        <v>0</v>
      </c>
      <c r="I172" s="154">
        <f>I98+I163+I170</f>
        <v>0</v>
      </c>
      <c r="J172" s="154">
        <f>J98+J163+J170</f>
        <v>0</v>
      </c>
      <c r="L172" s="155">
        <f>L98+L163+L170</f>
        <v>92.805013900000006</v>
      </c>
      <c r="N172" s="156">
        <f>N98+N163+N170</f>
        <v>28.995929999999998</v>
      </c>
      <c r="W172" s="157">
        <f>W98+W163+W170</f>
        <v>3176.3339999999994</v>
      </c>
    </row>
    <row r="173" spans="1:28">
      <c r="G173" s="172"/>
    </row>
    <row r="174" spans="1:28">
      <c r="G174" s="172"/>
    </row>
    <row r="175" spans="1:28">
      <c r="G175" s="172"/>
    </row>
    <row r="176" spans="1:28">
      <c r="G176" s="172"/>
    </row>
    <row r="177" spans="7:7">
      <c r="G177" s="172"/>
    </row>
    <row r="178" spans="7:7">
      <c r="G178" s="172"/>
    </row>
    <row r="179" spans="7:7">
      <c r="G179" s="172"/>
    </row>
    <row r="180" spans="7:7">
      <c r="G180" s="172"/>
    </row>
    <row r="181" spans="7:7">
      <c r="G181" s="172"/>
    </row>
  </sheetData>
  <sheetProtection password="CABD" sheet="1" objects="1" scenarios="1" selectLockedCells="1" selectUnlockedCells="1"/>
  <mergeCells count="2">
    <mergeCell ref="K9:L9"/>
    <mergeCell ref="M9:N9"/>
  </mergeCells>
  <phoneticPr fontId="28" type="noConversion"/>
  <printOptions horizontalCentered="1"/>
  <pageMargins left="0.13541666666666666" right="0.12222222222222222" top="0.35416666666666669" bottom="0.4458333333333333" header="0.51180555555555551" footer="0.2361111111111111"/>
  <pageSetup paperSize="9" orientation="portrait" useFirstPageNumber="1" horizontalDpi="300" verticalDpi="300"/>
  <headerFooter alignWithMargins="0">
    <oddFooter>&amp;R&amp;"Arial Narrow,Normálne"&amp;8Strana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"/>
  <sheetViews>
    <sheetView zoomScaleNormal="100" workbookViewId="0"/>
  </sheetViews>
  <sheetFormatPr defaultRowHeight="13.7" customHeight="1"/>
  <cols>
    <col min="1" max="1" width="15.7109375" style="159" customWidth="1"/>
    <col min="2" max="3" width="45.7109375" style="159" customWidth="1"/>
    <col min="4" max="4" width="11.28515625" style="160" customWidth="1"/>
    <col min="5" max="16384" width="9.140625" style="103"/>
  </cols>
  <sheetData>
    <row r="1" spans="1:28" ht="12.75">
      <c r="A1" s="161" t="s">
        <v>83</v>
      </c>
      <c r="B1" s="162"/>
      <c r="C1" s="162"/>
      <c r="D1" s="163" t="s">
        <v>24</v>
      </c>
    </row>
    <row r="2" spans="1:28" ht="12.75">
      <c r="A2" s="161" t="s">
        <v>84</v>
      </c>
      <c r="B2" s="162"/>
      <c r="C2" s="162"/>
      <c r="D2" s="163" t="s">
        <v>85</v>
      </c>
      <c r="AB2" s="103" t="s">
        <v>11</v>
      </c>
    </row>
    <row r="3" spans="1:28" ht="12.75">
      <c r="A3" s="161" t="s">
        <v>87</v>
      </c>
      <c r="B3" s="162"/>
      <c r="C3" s="162"/>
      <c r="D3" s="163" t="s">
        <v>88</v>
      </c>
    </row>
    <row r="4" spans="1:28" ht="12.75">
      <c r="A4" s="162"/>
      <c r="B4" s="162"/>
      <c r="C4" s="162"/>
      <c r="D4" s="162"/>
    </row>
    <row r="5" spans="1:28" ht="12.75">
      <c r="A5" s="161" t="s">
        <v>518</v>
      </c>
      <c r="B5" s="162"/>
      <c r="C5" s="162"/>
      <c r="D5" s="162"/>
    </row>
    <row r="6" spans="1:28" ht="12.75">
      <c r="A6" s="161" t="s">
        <v>519</v>
      </c>
      <c r="B6" s="162"/>
      <c r="C6" s="162"/>
      <c r="D6" s="162"/>
    </row>
    <row r="7" spans="1:28" ht="12.75">
      <c r="A7" s="161" t="s">
        <v>520</v>
      </c>
      <c r="B7" s="162"/>
      <c r="C7" s="162"/>
      <c r="D7" s="162"/>
    </row>
    <row r="8" spans="1:28" ht="12.75">
      <c r="A8" s="103" t="s">
        <v>0</v>
      </c>
      <c r="B8" s="164"/>
      <c r="C8" s="165"/>
      <c r="D8" s="166"/>
    </row>
    <row r="9" spans="1:28" ht="12.75">
      <c r="A9" s="167" t="s">
        <v>521</v>
      </c>
      <c r="B9" s="167" t="s">
        <v>522</v>
      </c>
      <c r="C9" s="167" t="s">
        <v>523</v>
      </c>
      <c r="D9" s="168" t="s">
        <v>524</v>
      </c>
      <c r="F9" s="103" t="s">
        <v>525</v>
      </c>
    </row>
    <row r="10" spans="1:28" ht="12.75">
      <c r="A10" s="169"/>
      <c r="B10" s="169"/>
      <c r="C10" s="170"/>
      <c r="D10" s="171"/>
    </row>
    <row r="12" spans="1:28" ht="13.7" customHeight="1">
      <c r="F12" s="103" t="s">
        <v>526</v>
      </c>
    </row>
    <row r="13" spans="1:28" ht="13.7" customHeight="1">
      <c r="F13" s="103" t="s">
        <v>526</v>
      </c>
    </row>
    <row r="14" spans="1:28" ht="13.7" customHeight="1">
      <c r="F14" s="103" t="s">
        <v>526</v>
      </c>
    </row>
  </sheetData>
  <sheetProtection selectLockedCells="1" selectUnlockedCells="1"/>
  <phoneticPr fontId="28" type="noConversion"/>
  <printOptions horizontalCentered="1"/>
  <pageMargins left="0.2361111111111111" right="0.2361111111111111" top="0.35416666666666669" bottom="0.4458333333333333" header="0.51180555555555551" footer="0.2361111111111111"/>
  <pageSetup paperSize="9" orientation="landscape" useFirstPageNumber="1" horizontalDpi="300" verticalDpi="300"/>
  <headerFooter alignWithMargins="0">
    <oddFooter>&amp;R&amp;"Arial Narrow,Normálne"&amp;8Strana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9</vt:i4>
      </vt:variant>
    </vt:vector>
  </HeadingPairs>
  <TitlesOfParts>
    <vt:vector size="13" baseType="lpstr">
      <vt:lpstr>Kryci list</vt:lpstr>
      <vt:lpstr>Rekapitulacia</vt:lpstr>
      <vt:lpstr>Prehlad</vt:lpstr>
      <vt:lpstr>Figury</vt:lpstr>
      <vt:lpstr>Excel_BuiltIn_Print_Area_3</vt:lpstr>
      <vt:lpstr>Excel_BuiltIn_Print_Area_4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MATI Emil</cp:lastModifiedBy>
  <dcterms:created xsi:type="dcterms:W3CDTF">2018-06-22T14:34:55Z</dcterms:created>
  <dcterms:modified xsi:type="dcterms:W3CDTF">2020-04-20T13:36:46Z</dcterms:modified>
</cp:coreProperties>
</file>